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905" tabRatio="848" activeTab="2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<sst xmlns="http://schemas.openxmlformats.org/spreadsheetml/2006/main" count="475" uniqueCount="381">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</sst>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3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_-;\-* #,##0_-;_-* &quot;-&quot;_-;_-@_-"/>
    <numFmt numFmtId="170" formatCode="_-* #,##0.00\ &quot;ден&quot;_-;\-* #,##0.00\ &quot;ден&quot;_-;_-* &quot;-&quot;??\ &quot;ден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"/>
    <numFmt numFmtId="185" formatCode="_-* #,##0_ _k_n_-;\-* #,##0_ _k_n_-;_-* &quot;-&quot;??_ _k_n_-;_-@_-"/>
    <numFmt numFmtId="186" formatCode="#,##0\ ;\(#,##0\)"/>
  </numFmts>
  <fonts count="65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2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4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4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6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3" fillId="0" borderId="11" xfId="61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1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1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1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1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1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1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0" fillId="0" borderId="0" xfId="58" applyAlignment="1">
      <alignment horizontal="left" vertical="center"/>
      <protection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56" fillId="0" borderId="0" xfId="54" applyAlignment="1">
      <alignment horizontal="left" vertical="center" indent="2"/>
    </xf>
    <xf numFmtId="0" fontId="56" fillId="0" borderId="0" xfId="54" applyBorder="1" applyAlignment="1">
      <alignment horizontal="left" vertical="center" indent="2"/>
    </xf>
    <xf numFmtId="0" fontId="56" fillId="0" borderId="18" xfId="54" applyBorder="1" applyAlignment="1">
      <alignment horizontal="left" vertical="center" indent="2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6" fillId="0" borderId="0" xfId="54" applyAlignment="1">
      <alignment horizontal="left" vertical="center"/>
    </xf>
    <xf numFmtId="0" fontId="4" fillId="0" borderId="0" xfId="58" applyFont="1" applyAlignment="1">
      <alignment horizontal="left" vertical="center"/>
      <protection/>
    </xf>
    <xf numFmtId="49" fontId="3" fillId="0" borderId="34" xfId="58" applyNumberFormat="1" applyFont="1" applyBorder="1" applyAlignment="1" applyProtection="1">
      <alignment horizontal="left" vertical="center"/>
      <protection locked="0"/>
    </xf>
    <xf numFmtId="49" fontId="3" fillId="0" borderId="35" xfId="58" applyNumberFormat="1" applyFont="1" applyBorder="1" applyAlignment="1" applyProtection="1">
      <alignment horizontal="left" vertical="center"/>
      <protection locked="0"/>
    </xf>
    <xf numFmtId="49" fontId="3" fillId="0" borderId="36" xfId="58" applyNumberFormat="1" applyFont="1" applyBorder="1" applyAlignment="1" applyProtection="1">
      <alignment horizontal="left" vertical="center"/>
      <protection locked="0"/>
    </xf>
    <xf numFmtId="0" fontId="15" fillId="0" borderId="37" xfId="58" applyFont="1" applyBorder="1" applyAlignment="1">
      <alignment horizontal="center" vertical="top"/>
      <protection/>
    </xf>
    <xf numFmtId="0" fontId="15" fillId="0" borderId="38" xfId="58" applyFont="1" applyBorder="1" applyAlignment="1">
      <alignment horizontal="center" vertical="top"/>
      <protection/>
    </xf>
    <xf numFmtId="0" fontId="15" fillId="0" borderId="39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BS" xfId="61"/>
    <cellStyle name="Normal_TFI-FIN" xfId="62"/>
    <cellStyle name="Note" xfId="63"/>
    <cellStyle name="Output" xfId="64"/>
    <cellStyle name="Percent" xfId="65"/>
    <cellStyle name="Style 1" xfId="66"/>
    <cellStyle name="Style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85" zoomScaleNormal="85" zoomScalePageLayoutView="0" workbookViewId="0" topLeftCell="A5">
      <selection activeCell="C23" sqref="C23"/>
    </sheetView>
  </sheetViews>
  <sheetFormatPr defaultColWidth="9.140625" defaultRowHeight="12.75"/>
  <cols>
    <col min="1" max="1" width="9.140625" style="37" customWidth="1"/>
    <col min="2" max="2" width="17.7109375" style="37" customWidth="1"/>
    <col min="3" max="3" width="16.421875" style="37" customWidth="1"/>
    <col min="4" max="9" width="9.140625" style="37" customWidth="1"/>
    <col min="10" max="17" width="9.140625" style="42" customWidth="1"/>
    <col min="18" max="249" width="9.140625" style="37" customWidth="1"/>
    <col min="250" max="250" width="12.421875" style="37" customWidth="1"/>
    <col min="251" max="251" width="23.421875" style="37" customWidth="1"/>
    <col min="252" max="252" width="21.28125" style="37" customWidth="1"/>
    <col min="253" max="253" width="22.140625" style="37" customWidth="1"/>
    <col min="254" max="16384" width="9.140625" style="37" customWidth="1"/>
  </cols>
  <sheetData>
    <row r="1" spans="1:250" ht="19.5" customHeight="1" thickTop="1">
      <c r="A1" s="225"/>
      <c r="B1" s="226"/>
      <c r="C1" s="226"/>
      <c r="D1" s="226"/>
      <c r="E1" s="226"/>
      <c r="F1" s="226"/>
      <c r="G1" s="226"/>
      <c r="H1" s="227"/>
      <c r="I1" s="228"/>
      <c r="J1" s="228"/>
      <c r="K1" s="228"/>
      <c r="L1" s="228"/>
      <c r="M1" s="228"/>
      <c r="N1" s="228"/>
      <c r="O1" s="228"/>
      <c r="P1" s="228"/>
      <c r="Q1" s="228"/>
      <c r="R1" s="228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304</v>
      </c>
      <c r="U3" s="38" t="s">
        <v>305</v>
      </c>
      <c r="V3" s="38" t="s">
        <v>306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307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308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20"/>
      <c r="K6" s="220"/>
      <c r="L6" s="220"/>
      <c r="M6" s="220"/>
      <c r="N6" s="220"/>
      <c r="O6" s="220"/>
      <c r="P6" s="220"/>
      <c r="Q6" s="220"/>
      <c r="T6" s="46"/>
      <c r="U6" s="46">
        <v>2013</v>
      </c>
      <c r="V6" s="46" t="s">
        <v>309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20"/>
      <c r="K7" s="220"/>
      <c r="L7" s="220"/>
      <c r="M7" s="220"/>
      <c r="N7" s="220"/>
      <c r="O7" s="220"/>
      <c r="P7" s="220"/>
      <c r="Q7" s="220"/>
      <c r="T7" s="46"/>
      <c r="U7" s="46">
        <v>2014</v>
      </c>
      <c r="V7" s="46" t="s">
        <v>310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20"/>
      <c r="K8" s="220"/>
      <c r="L8" s="220"/>
      <c r="M8" s="220"/>
      <c r="N8" s="220"/>
      <c r="O8" s="220"/>
      <c r="P8" s="220"/>
      <c r="Q8" s="48"/>
      <c r="R8" s="42"/>
      <c r="U8" s="46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229" t="s">
        <v>311</v>
      </c>
      <c r="B9" s="230"/>
      <c r="C9" s="230"/>
      <c r="D9" s="230"/>
      <c r="E9" s="230"/>
      <c r="F9" s="230"/>
      <c r="G9" s="230"/>
      <c r="H9" s="231"/>
      <c r="I9" s="50"/>
      <c r="J9" s="220"/>
      <c r="K9" s="220"/>
      <c r="L9" s="220"/>
      <c r="M9" s="220"/>
      <c r="N9" s="220"/>
      <c r="O9" s="220"/>
      <c r="P9" s="220"/>
      <c r="Q9" s="220"/>
      <c r="R9" s="51"/>
      <c r="U9" s="46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229"/>
      <c r="B10" s="230"/>
      <c r="C10" s="230"/>
      <c r="D10" s="230"/>
      <c r="E10" s="230"/>
      <c r="F10" s="230"/>
      <c r="G10" s="230"/>
      <c r="H10" s="231"/>
      <c r="J10" s="220"/>
      <c r="K10" s="220"/>
      <c r="L10" s="220"/>
      <c r="M10" s="220"/>
      <c r="N10" s="220"/>
      <c r="O10" s="220"/>
      <c r="P10" s="220"/>
      <c r="Q10" s="220"/>
      <c r="U10" s="46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20"/>
      <c r="K11" s="220"/>
      <c r="L11" s="220"/>
      <c r="M11" s="220"/>
      <c r="N11" s="220"/>
      <c r="O11" s="220"/>
      <c r="P11" s="220"/>
      <c r="Q11" s="220"/>
      <c r="U11" s="46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20"/>
      <c r="K12" s="220"/>
      <c r="L12" s="220"/>
      <c r="M12" s="220"/>
      <c r="N12" s="220"/>
      <c r="O12" s="220"/>
      <c r="P12" s="220"/>
      <c r="Q12" s="220"/>
      <c r="U12" s="46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20"/>
      <c r="K13" s="220"/>
      <c r="L13" s="220"/>
      <c r="M13" s="220"/>
      <c r="N13" s="220"/>
      <c r="O13" s="220"/>
      <c r="P13" s="220"/>
      <c r="Q13" s="220"/>
      <c r="U13" s="46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20"/>
      <c r="K14" s="220"/>
      <c r="L14" s="220"/>
      <c r="M14" s="220"/>
      <c r="N14" s="220"/>
      <c r="O14" s="220"/>
      <c r="P14" s="220"/>
      <c r="Q14" s="220"/>
      <c r="U14" s="46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20"/>
      <c r="K15" s="220"/>
      <c r="L15" s="220"/>
      <c r="M15" s="220"/>
      <c r="N15" s="220"/>
      <c r="O15" s="220"/>
      <c r="P15" s="220"/>
      <c r="Q15" s="220"/>
      <c r="U15" s="46">
        <v>2022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20"/>
      <c r="K16" s="220"/>
      <c r="L16" s="220"/>
      <c r="M16" s="220"/>
      <c r="N16" s="220"/>
      <c r="O16" s="220"/>
      <c r="P16" s="220"/>
      <c r="Q16" s="220"/>
      <c r="U16" s="46">
        <v>2023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21"/>
      <c r="K17" s="221"/>
      <c r="L17" s="221"/>
      <c r="M17" s="221"/>
      <c r="N17" s="221"/>
      <c r="O17" s="221"/>
      <c r="P17" s="221"/>
      <c r="Q17" s="221"/>
      <c r="U17" s="46">
        <v>2024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312</v>
      </c>
      <c r="C18" s="222" t="s">
        <v>380</v>
      </c>
      <c r="D18" s="223"/>
      <c r="E18" s="223"/>
      <c r="F18" s="223"/>
      <c r="G18" s="224"/>
      <c r="H18" s="45"/>
      <c r="I18" s="37"/>
      <c r="J18" s="213"/>
      <c r="K18" s="213"/>
      <c r="L18" s="213"/>
      <c r="M18" s="213"/>
      <c r="N18" s="213"/>
      <c r="O18" s="213"/>
      <c r="P18" s="213"/>
      <c r="Q18" s="213"/>
      <c r="U18" s="46">
        <v>2025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313</v>
      </c>
      <c r="C19" s="217">
        <v>5168660</v>
      </c>
      <c r="D19" s="218"/>
      <c r="E19" s="218"/>
      <c r="F19" s="218"/>
      <c r="G19" s="219"/>
      <c r="H19" s="41"/>
      <c r="I19" s="37"/>
      <c r="J19" s="214"/>
      <c r="K19" s="214"/>
      <c r="L19" s="214"/>
      <c r="M19" s="214"/>
      <c r="N19" s="214"/>
      <c r="O19" s="214"/>
      <c r="P19" s="214"/>
      <c r="Q19" s="214"/>
      <c r="R19" s="37"/>
      <c r="U19" s="46">
        <v>2026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314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46">
        <v>2027</v>
      </c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315</v>
      </c>
      <c r="C21" s="80" t="s">
        <v>238</v>
      </c>
      <c r="D21" s="197"/>
      <c r="E21" s="197"/>
      <c r="F21" s="197"/>
      <c r="G21" s="198"/>
      <c r="H21" s="41"/>
      <c r="I21" s="37"/>
      <c r="J21" s="214"/>
      <c r="K21" s="214"/>
      <c r="L21" s="214"/>
      <c r="M21" s="214"/>
      <c r="N21" s="214"/>
      <c r="O21" s="214"/>
      <c r="P21" s="214"/>
      <c r="Q21" s="214"/>
      <c r="R21" s="37"/>
      <c r="U21" s="46">
        <v>2028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316</v>
      </c>
      <c r="C22" s="80" t="s">
        <v>310</v>
      </c>
      <c r="D22" s="197"/>
      <c r="E22" s="197"/>
      <c r="F22" s="197"/>
      <c r="G22" s="198"/>
      <c r="H22" s="41"/>
      <c r="J22" s="214"/>
      <c r="K22" s="214"/>
      <c r="L22" s="214"/>
      <c r="M22" s="214"/>
      <c r="N22" s="214"/>
      <c r="O22" s="214"/>
      <c r="P22" s="214"/>
      <c r="Q22" s="214"/>
      <c r="U22" s="46">
        <v>2029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317</v>
      </c>
      <c r="C23" s="81">
        <v>2023</v>
      </c>
      <c r="D23" s="197"/>
      <c r="E23" s="197"/>
      <c r="F23" s="197"/>
      <c r="G23" s="198"/>
      <c r="H23" s="41"/>
      <c r="J23" s="214"/>
      <c r="K23" s="214"/>
      <c r="L23" s="214"/>
      <c r="M23" s="214"/>
      <c r="N23" s="214"/>
      <c r="O23" s="214"/>
      <c r="P23" s="214"/>
      <c r="Q23" s="214"/>
      <c r="U23" s="46">
        <v>2030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14"/>
      <c r="K24" s="214"/>
      <c r="L24" s="214"/>
      <c r="M24" s="214"/>
      <c r="N24" s="214"/>
      <c r="O24" s="214"/>
      <c r="P24" s="214"/>
      <c r="Q24" s="214"/>
      <c r="U24" s="46">
        <v>2031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13"/>
      <c r="K25" s="213"/>
      <c r="L25" s="213"/>
      <c r="M25" s="213"/>
      <c r="N25" s="213"/>
      <c r="O25" s="213"/>
      <c r="P25" s="213"/>
      <c r="Q25" s="213"/>
      <c r="U25" s="46">
        <v>2032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14"/>
      <c r="K26" s="214"/>
      <c r="L26" s="214"/>
      <c r="M26" s="214"/>
      <c r="N26" s="214"/>
      <c r="O26" s="214"/>
      <c r="P26" s="214"/>
      <c r="Q26" s="214"/>
      <c r="U26" s="46">
        <v>2033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318</v>
      </c>
      <c r="C27" s="42"/>
      <c r="D27" s="42"/>
      <c r="E27" s="42"/>
      <c r="F27" s="42"/>
      <c r="G27" s="42"/>
      <c r="H27" s="41"/>
      <c r="J27" s="214"/>
      <c r="K27" s="214"/>
      <c r="L27" s="214"/>
      <c r="M27" s="214"/>
      <c r="N27" s="214"/>
      <c r="O27" s="214"/>
      <c r="P27" s="214"/>
      <c r="Q27" s="214"/>
      <c r="U27" s="46">
        <v>2034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15"/>
      <c r="C28" s="215"/>
      <c r="D28" s="215"/>
      <c r="E28" s="215"/>
      <c r="F28" s="215"/>
      <c r="G28" s="215"/>
      <c r="H28" s="216"/>
      <c r="J28" s="214"/>
      <c r="K28" s="214"/>
      <c r="L28" s="214"/>
      <c r="M28" s="214"/>
      <c r="N28" s="214"/>
      <c r="O28" s="214"/>
      <c r="P28" s="214"/>
      <c r="Q28" s="214"/>
      <c r="U28" s="46">
        <v>2035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11" t="s">
        <v>323</v>
      </c>
      <c r="C29" s="211"/>
      <c r="D29" s="211"/>
      <c r="E29" s="211"/>
      <c r="F29" s="211"/>
      <c r="G29" s="211"/>
      <c r="H29" s="212"/>
      <c r="J29" s="214"/>
      <c r="K29" s="214"/>
      <c r="L29" s="214"/>
      <c r="M29" s="214"/>
      <c r="N29" s="214"/>
      <c r="O29" s="214"/>
      <c r="P29" s="214"/>
      <c r="Q29" s="214"/>
      <c r="U29" s="46">
        <v>2036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11" t="s">
        <v>319</v>
      </c>
      <c r="C30" s="211"/>
      <c r="D30" s="211"/>
      <c r="E30" s="211"/>
      <c r="F30" s="211"/>
      <c r="G30" s="211"/>
      <c r="H30" s="212"/>
      <c r="J30" s="210"/>
      <c r="K30" s="210"/>
      <c r="L30" s="210"/>
      <c r="M30" s="210"/>
      <c r="N30" s="210"/>
      <c r="O30" s="210"/>
      <c r="P30" s="210"/>
      <c r="Q30" s="210"/>
      <c r="U30" s="46">
        <v>2037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11" t="s">
        <v>324</v>
      </c>
      <c r="C31" s="211"/>
      <c r="D31" s="211"/>
      <c r="E31" s="211"/>
      <c r="F31" s="211"/>
      <c r="G31" s="211"/>
      <c r="H31" s="212"/>
      <c r="J31" s="210"/>
      <c r="K31" s="210"/>
      <c r="L31" s="210"/>
      <c r="M31" s="210"/>
      <c r="N31" s="210"/>
      <c r="O31" s="210"/>
      <c r="P31" s="210"/>
      <c r="Q31" s="210"/>
      <c r="U31" s="46">
        <v>2038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11" t="s">
        <v>325</v>
      </c>
      <c r="C32" s="211"/>
      <c r="D32" s="211"/>
      <c r="E32" s="211"/>
      <c r="F32" s="211"/>
      <c r="G32" s="211"/>
      <c r="H32" s="212"/>
      <c r="U32" s="46">
        <v>2039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10"/>
      <c r="K33" s="210"/>
      <c r="L33" s="210"/>
      <c r="M33" s="210"/>
      <c r="N33" s="210"/>
      <c r="O33" s="210"/>
      <c r="P33" s="210"/>
      <c r="Q33" s="210"/>
      <c r="U33" s="46">
        <v>2040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10"/>
      <c r="K34" s="210"/>
      <c r="L34" s="210"/>
      <c r="M34" s="210"/>
      <c r="N34" s="210"/>
      <c r="O34" s="210"/>
      <c r="P34" s="210"/>
      <c r="Q34" s="210"/>
      <c r="U34" s="46">
        <v>2041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10"/>
      <c r="K35" s="210"/>
      <c r="L35" s="210"/>
      <c r="M35" s="210"/>
      <c r="N35" s="210"/>
      <c r="O35" s="210"/>
      <c r="P35" s="210"/>
      <c r="Q35" s="210"/>
      <c r="U35" s="46">
        <v>2042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10"/>
      <c r="K36" s="210"/>
      <c r="L36" s="210"/>
      <c r="M36" s="210"/>
      <c r="N36" s="210"/>
      <c r="O36" s="210"/>
      <c r="P36" s="210"/>
      <c r="Q36" s="210"/>
      <c r="U36" s="46">
        <v>2043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10"/>
      <c r="K37" s="210"/>
      <c r="L37" s="210"/>
      <c r="M37" s="210"/>
      <c r="N37" s="210"/>
      <c r="O37" s="210"/>
      <c r="P37" s="210"/>
      <c r="Q37" s="210"/>
      <c r="U37" s="46">
        <v>2044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10"/>
      <c r="K38" s="210"/>
      <c r="L38" s="210"/>
      <c r="M38" s="210"/>
      <c r="N38" s="210"/>
      <c r="O38" s="210"/>
      <c r="P38" s="210"/>
      <c r="Q38" s="210"/>
      <c r="U38" s="46">
        <v>2045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10"/>
      <c r="K39" s="210"/>
      <c r="L39" s="210"/>
      <c r="M39" s="210"/>
      <c r="N39" s="210"/>
      <c r="O39" s="210"/>
      <c r="P39" s="210"/>
      <c r="Q39" s="210"/>
      <c r="U39" s="46">
        <v>2046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10"/>
      <c r="K40" s="210"/>
      <c r="L40" s="210"/>
      <c r="M40" s="210"/>
      <c r="N40" s="210"/>
      <c r="O40" s="210"/>
      <c r="P40" s="210"/>
      <c r="Q40" s="210"/>
      <c r="U40" s="46">
        <v>2047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46">
        <v>2048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46">
        <v>2049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46">
        <v>2050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46">
        <v>2051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46">
        <v>2052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46">
        <v>2053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46">
        <v>2054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46">
        <v>2055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46">
        <v>2056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46">
        <v>2057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46">
        <v>2058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46">
        <v>2059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46">
        <v>2060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46">
        <v>2061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46">
        <v>2062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46">
        <v>2063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46">
        <v>2064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46">
        <v>2065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46">
        <v>2066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46">
        <v>2067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46">
        <v>2068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46">
        <v>2069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46">
        <v>2070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46">
        <v>2071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46">
        <v>2072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46">
        <v>2073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46">
        <v>2074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46">
        <v>2075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46">
        <v>2076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46">
        <v>2077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46">
        <v>2078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46">
        <v>2079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46">
        <v>2080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46">
        <v>2081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46">
        <v>2082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46">
        <v>2083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46">
        <v>2084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46">
        <v>2085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46">
        <v>2086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46">
        <v>2087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46">
        <v>2088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46">
        <v>2089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46">
        <v>2090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46">
        <v>2091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46">
        <v>2092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46">
        <v>2093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46">
        <v>2094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6">
        <v>2095</v>
      </c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1:255" ht="12.75">
      <c r="U89" s="46">
        <v>2096</v>
      </c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1:255" ht="12.75">
      <c r="U90" s="46">
        <v>2097</v>
      </c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1:255" ht="12.75">
      <c r="U91" s="46">
        <v>2098</v>
      </c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1:255" ht="12.75">
      <c r="U92" s="46">
        <v>2099</v>
      </c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1:255" ht="12.75">
      <c r="U93" s="46">
        <v>2100</v>
      </c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="70" zoomScaleNormal="70" zoomScalePageLayoutView="0" workbookViewId="0" topLeftCell="A1">
      <selection activeCell="B32" sqref="B32"/>
    </sheetView>
  </sheetViews>
  <sheetFormatPr defaultColWidth="9.140625" defaultRowHeight="12.75"/>
  <cols>
    <col min="1" max="1" width="65.57421875" style="95" customWidth="1"/>
    <col min="2" max="3" width="17.42187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312</v>
      </c>
      <c r="B1" s="232" t="str">
        <f>'ФИ-Почетна'!$C$18</f>
        <v>Makedonski Telekom AD Skopje </v>
      </c>
      <c r="C1" s="232"/>
      <c r="D1" s="232"/>
    </row>
    <row r="2" spans="1:4" ht="12.75">
      <c r="A2" s="94" t="s">
        <v>320</v>
      </c>
      <c r="B2" s="96" t="str">
        <f>'ФИ-Почетна'!$C$22</f>
        <v>01.01 - 31.12</v>
      </c>
      <c r="C2" s="97"/>
      <c r="D2" s="98"/>
    </row>
    <row r="3" spans="1:4" ht="12.75">
      <c r="A3" s="94" t="s">
        <v>317</v>
      </c>
      <c r="B3" s="96">
        <f>'ФИ-Почетна'!$C$23</f>
        <v>2023</v>
      </c>
      <c r="C3" s="97"/>
      <c r="D3" s="98"/>
    </row>
    <row r="4" spans="1:6" ht="12.75">
      <c r="A4" s="99" t="s">
        <v>321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8">
      <c r="A6" s="235" t="s">
        <v>377</v>
      </c>
      <c r="B6" s="235"/>
      <c r="C6" s="235"/>
      <c r="D6" s="235"/>
      <c r="F6" s="102"/>
    </row>
    <row r="7" spans="1:6" ht="12.75">
      <c r="A7" s="233" t="s">
        <v>378</v>
      </c>
      <c r="B7" s="233"/>
      <c r="C7" s="233"/>
      <c r="D7" s="233"/>
      <c r="F7" s="102"/>
    </row>
    <row r="8" spans="1:6" ht="12.75" customHeight="1" thickBot="1">
      <c r="A8" s="101"/>
      <c r="B8" s="234" t="s">
        <v>24</v>
      </c>
      <c r="C8" s="234"/>
      <c r="D8" s="234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15823454</v>
      </c>
      <c r="C11" s="70">
        <f>C12+C13+C18+C19+C25+C26</f>
        <v>15566420</v>
      </c>
      <c r="D11" s="70">
        <f aca="true" t="shared" si="0" ref="D11:D35">IF(B11&lt;=0,0,C11/B11*100)</f>
        <v>98.37561381983984</v>
      </c>
      <c r="F11" s="106"/>
    </row>
    <row r="12" spans="1:6" ht="14.25" thickBot="1" thickTop="1">
      <c r="A12" s="82" t="s">
        <v>160</v>
      </c>
      <c r="B12" s="89">
        <v>3588583</v>
      </c>
      <c r="C12" s="89">
        <v>3507069</v>
      </c>
      <c r="D12" s="70">
        <f t="shared" si="0"/>
        <v>97.72851847093963</v>
      </c>
      <c r="F12" s="106"/>
    </row>
    <row r="13" spans="1:6" ht="14.25" thickBot="1" thickTop="1">
      <c r="A13" s="82" t="s">
        <v>294</v>
      </c>
      <c r="B13" s="70">
        <f>SUM(B14:B17)</f>
        <v>11360423</v>
      </c>
      <c r="C13" s="70">
        <f>SUM(C14:C17)</f>
        <v>11280967</v>
      </c>
      <c r="D13" s="70">
        <f t="shared" si="0"/>
        <v>99.30058942347482</v>
      </c>
      <c r="F13" s="106"/>
    </row>
    <row r="14" spans="1:6" ht="14.25" thickBot="1" thickTop="1">
      <c r="A14" s="83" t="s">
        <v>298</v>
      </c>
      <c r="B14" s="72">
        <v>2991954</v>
      </c>
      <c r="C14" s="72">
        <v>2862203</v>
      </c>
      <c r="D14" s="71">
        <f t="shared" si="0"/>
        <v>95.66333573310285</v>
      </c>
      <c r="F14" s="106"/>
    </row>
    <row r="15" spans="1:6" ht="27" thickBot="1" thickTop="1">
      <c r="A15" s="83" t="s">
        <v>259</v>
      </c>
      <c r="B15" s="72">
        <v>6893831</v>
      </c>
      <c r="C15" s="72">
        <v>7428503</v>
      </c>
      <c r="D15" s="71">
        <f t="shared" si="0"/>
        <v>107.75580370333999</v>
      </c>
      <c r="F15" s="106"/>
    </row>
    <row r="16" spans="1:6" ht="14.25" thickBot="1" thickTop="1">
      <c r="A16" s="83" t="s">
        <v>260</v>
      </c>
      <c r="B16" s="72"/>
      <c r="C16" s="72"/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1474638</v>
      </c>
      <c r="C17" s="72">
        <v>990261</v>
      </c>
      <c r="D17" s="71">
        <f t="shared" si="0"/>
        <v>67.15281987850578</v>
      </c>
      <c r="F17" s="106"/>
    </row>
    <row r="18" spans="1:6" ht="14.25" thickBot="1" thickTop="1">
      <c r="A18" s="82" t="s">
        <v>295</v>
      </c>
      <c r="B18" s="89"/>
      <c r="C18" s="89"/>
      <c r="D18" s="70">
        <f t="shared" si="0"/>
        <v>0</v>
      </c>
      <c r="F18" s="106"/>
    </row>
    <row r="19" spans="1:6" ht="14.25" thickBot="1" thickTop="1">
      <c r="A19" s="82" t="s">
        <v>296</v>
      </c>
      <c r="B19" s="70">
        <f>SUM(B20:B24)</f>
        <v>228364</v>
      </c>
      <c r="C19" s="70">
        <f>SUM(C20:C24)</f>
        <v>277260</v>
      </c>
      <c r="D19" s="70">
        <f t="shared" si="0"/>
        <v>121.41143087351772</v>
      </c>
      <c r="F19" s="106"/>
    </row>
    <row r="20" spans="1:6" ht="14.25" thickBot="1" thickTop="1">
      <c r="A20" s="83" t="s">
        <v>161</v>
      </c>
      <c r="B20" s="72"/>
      <c r="C20" s="72"/>
      <c r="D20" s="71">
        <f t="shared" si="0"/>
        <v>0</v>
      </c>
      <c r="F20" s="106"/>
    </row>
    <row r="21" spans="1:6" ht="14.25" thickBot="1" thickTop="1">
      <c r="A21" s="83" t="s">
        <v>162</v>
      </c>
      <c r="B21" s="72"/>
      <c r="C21" s="72"/>
      <c r="D21" s="71">
        <f t="shared" si="0"/>
        <v>0</v>
      </c>
      <c r="F21" s="106"/>
    </row>
    <row r="22" spans="1:6" ht="14.25" thickBot="1" thickTop="1">
      <c r="A22" s="83" t="s">
        <v>261</v>
      </c>
      <c r="B22" s="72">
        <v>6029</v>
      </c>
      <c r="C22" s="72">
        <v>2759</v>
      </c>
      <c r="D22" s="71">
        <f t="shared" si="0"/>
        <v>45.762149610217286</v>
      </c>
      <c r="F22" s="106"/>
    </row>
    <row r="23" spans="1:6" ht="14.25" thickBot="1" thickTop="1">
      <c r="A23" s="83" t="s">
        <v>164</v>
      </c>
      <c r="B23" s="72">
        <v>222335</v>
      </c>
      <c r="C23" s="72">
        <v>274501</v>
      </c>
      <c r="D23" s="71">
        <f t="shared" si="0"/>
        <v>123.4627926327389</v>
      </c>
      <c r="F23" s="106"/>
    </row>
    <row r="24" spans="1:6" ht="14.25" thickBot="1" thickTop="1">
      <c r="A24" s="83" t="s">
        <v>262</v>
      </c>
      <c r="B24" s="72"/>
      <c r="C24" s="72"/>
      <c r="D24" s="71">
        <f t="shared" si="0"/>
        <v>0</v>
      </c>
      <c r="F24" s="106"/>
    </row>
    <row r="25" spans="1:6" ht="15.75" customHeight="1" thickBot="1" thickTop="1">
      <c r="A25" s="82" t="s">
        <v>297</v>
      </c>
      <c r="B25" s="89">
        <v>646084</v>
      </c>
      <c r="C25" s="89">
        <v>501124</v>
      </c>
      <c r="D25" s="70">
        <f t="shared" si="0"/>
        <v>77.56328898409495</v>
      </c>
      <c r="F25" s="106"/>
    </row>
    <row r="26" spans="1:6" ht="14.25" thickBot="1" thickTop="1">
      <c r="A26" s="82" t="s">
        <v>165</v>
      </c>
      <c r="B26" s="89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4585926</v>
      </c>
      <c r="C27" s="70">
        <f>SUM(C28:C33)</f>
        <v>5015376</v>
      </c>
      <c r="D27" s="70">
        <f t="shared" si="0"/>
        <v>109.3645209277254</v>
      </c>
      <c r="F27" s="106"/>
    </row>
    <row r="28" spans="1:6" ht="14.25" thickBot="1" thickTop="1">
      <c r="A28" s="84" t="s">
        <v>166</v>
      </c>
      <c r="B28" s="72">
        <v>419936</v>
      </c>
      <c r="C28" s="72">
        <v>352174</v>
      </c>
      <c r="D28" s="71">
        <f t="shared" si="0"/>
        <v>83.86373161624628</v>
      </c>
      <c r="F28" s="106"/>
    </row>
    <row r="29" spans="1:6" ht="15.75" customHeight="1" thickBot="1" thickTop="1">
      <c r="A29" s="84" t="s">
        <v>167</v>
      </c>
      <c r="B29" s="72">
        <v>2883641</v>
      </c>
      <c r="C29" s="72">
        <v>3171036</v>
      </c>
      <c r="D29" s="71">
        <f t="shared" si="0"/>
        <v>109.96639318139809</v>
      </c>
      <c r="F29" s="106"/>
    </row>
    <row r="30" spans="1:6" ht="14.25" thickBot="1" thickTop="1">
      <c r="A30" s="84" t="s">
        <v>168</v>
      </c>
      <c r="B30" s="72">
        <v>253232</v>
      </c>
      <c r="C30" s="72">
        <v>180523</v>
      </c>
      <c r="D30" s="71">
        <f t="shared" si="0"/>
        <v>71.2875939849624</v>
      </c>
      <c r="F30" s="106"/>
    </row>
    <row r="31" spans="1:6" ht="14.25" thickBot="1" thickTop="1">
      <c r="A31" s="84" t="s">
        <v>169</v>
      </c>
      <c r="B31" s="72">
        <v>0</v>
      </c>
      <c r="C31" s="72">
        <v>0</v>
      </c>
      <c r="D31" s="71">
        <f t="shared" si="0"/>
        <v>0</v>
      </c>
      <c r="F31" s="106"/>
    </row>
    <row r="32" spans="1:6" ht="14.25" thickBot="1" thickTop="1">
      <c r="A32" s="84" t="s">
        <v>170</v>
      </c>
      <c r="B32" s="72">
        <v>733224</v>
      </c>
      <c r="C32" s="72">
        <v>1079490</v>
      </c>
      <c r="D32" s="71">
        <f t="shared" si="0"/>
        <v>147.225131746915</v>
      </c>
      <c r="F32" s="106"/>
    </row>
    <row r="33" spans="1:6" ht="14.25" thickBot="1" thickTop="1">
      <c r="A33" s="84" t="s">
        <v>302</v>
      </c>
      <c r="B33" s="72">
        <v>295893</v>
      </c>
      <c r="C33" s="72">
        <v>232153</v>
      </c>
      <c r="D33" s="71">
        <f t="shared" si="0"/>
        <v>78.45842922948498</v>
      </c>
      <c r="F33" s="106"/>
    </row>
    <row r="34" spans="1:6" ht="14.25" thickBot="1" thickTop="1">
      <c r="A34" s="85" t="s">
        <v>173</v>
      </c>
      <c r="B34" s="70">
        <f>B11+B27</f>
        <v>20409380</v>
      </c>
      <c r="C34" s="70">
        <f>C11+C27</f>
        <v>20581796</v>
      </c>
      <c r="D34" s="70">
        <f t="shared" si="0"/>
        <v>100.84478803373742</v>
      </c>
      <c r="F34" s="106"/>
    </row>
    <row r="35" spans="1:6" ht="14.25" thickBot="1" thickTop="1">
      <c r="A35" s="36" t="s">
        <v>171</v>
      </c>
      <c r="B35" s="72"/>
      <c r="C35" s="72"/>
      <c r="D35" s="71">
        <f t="shared" si="0"/>
        <v>0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(SUM(B38:B41))</f>
        <v>15639458</v>
      </c>
      <c r="C37" s="70">
        <f>(SUM(C38:C41))</f>
        <v>16052015</v>
      </c>
      <c r="D37" s="70">
        <f aca="true" t="shared" si="1" ref="D37:D57">IF(B37&lt;=0,0,C37/B37*100)</f>
        <v>102.63792389736268</v>
      </c>
      <c r="F37" s="106"/>
    </row>
    <row r="38" spans="1:6" ht="14.25" thickBot="1" thickTop="1">
      <c r="A38" s="83" t="s">
        <v>299</v>
      </c>
      <c r="B38" s="72">
        <v>6386189</v>
      </c>
      <c r="C38" s="72">
        <v>6386189</v>
      </c>
      <c r="D38" s="71">
        <f t="shared" si="1"/>
        <v>100</v>
      </c>
      <c r="F38" s="106"/>
    </row>
    <row r="39" spans="1:6" ht="14.25" thickBot="1" thickTop="1">
      <c r="A39" s="87" t="s">
        <v>176</v>
      </c>
      <c r="B39" s="72">
        <v>958389</v>
      </c>
      <c r="C39" s="72">
        <v>958389</v>
      </c>
      <c r="D39" s="71">
        <f t="shared" si="1"/>
        <v>100</v>
      </c>
      <c r="F39" s="106"/>
    </row>
    <row r="40" spans="1:6" ht="14.25" thickBot="1" thickTop="1">
      <c r="A40" s="83" t="s">
        <v>128</v>
      </c>
      <c r="B40" s="72">
        <v>8294880</v>
      </c>
      <c r="C40" s="72">
        <v>8707437</v>
      </c>
      <c r="D40" s="71">
        <f t="shared" si="1"/>
        <v>104.97363433829061</v>
      </c>
      <c r="F40" s="106"/>
    </row>
    <row r="41" spans="1:6" ht="14.25" thickBot="1" thickTop="1">
      <c r="A41" s="83" t="s">
        <v>177</v>
      </c>
      <c r="B41" s="72"/>
      <c r="C41" s="72"/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4769922</v>
      </c>
      <c r="C42" s="70">
        <f>C43+C51</f>
        <v>4529781</v>
      </c>
      <c r="D42" s="70">
        <f t="shared" si="1"/>
        <v>94.96551515936738</v>
      </c>
      <c r="F42" s="106"/>
    </row>
    <row r="43" spans="1:6" ht="14.25" thickBot="1" thickTop="1">
      <c r="A43" s="85" t="s">
        <v>178</v>
      </c>
      <c r="B43" s="70">
        <f>SUM(B44:B50)</f>
        <v>3976116</v>
      </c>
      <c r="C43" s="70">
        <f>SUM(C44:C50)</f>
        <v>3864353</v>
      </c>
      <c r="D43" s="70">
        <f t="shared" si="1"/>
        <v>97.18914136307895</v>
      </c>
      <c r="F43" s="106"/>
    </row>
    <row r="44" spans="1:6" ht="14.25" thickBot="1" thickTop="1">
      <c r="A44" s="83" t="s">
        <v>179</v>
      </c>
      <c r="B44" s="72">
        <v>2087803</v>
      </c>
      <c r="C44" s="72">
        <v>2173066</v>
      </c>
      <c r="D44" s="71">
        <f t="shared" si="1"/>
        <v>104.08386231842755</v>
      </c>
      <c r="F44" s="102"/>
    </row>
    <row r="45" spans="1:6" ht="14.25" thickBot="1" thickTop="1">
      <c r="A45" s="84" t="s">
        <v>266</v>
      </c>
      <c r="B45" s="72"/>
      <c r="C45" s="72"/>
      <c r="D45" s="71">
        <f t="shared" si="1"/>
        <v>0</v>
      </c>
      <c r="F45" s="102"/>
    </row>
    <row r="46" spans="1:6" ht="14.25" thickBot="1" thickTop="1">
      <c r="A46" s="84" t="s">
        <v>180</v>
      </c>
      <c r="B46" s="72">
        <v>48607</v>
      </c>
      <c r="C46" s="72">
        <v>57593</v>
      </c>
      <c r="D46" s="71">
        <f t="shared" si="1"/>
        <v>118.48704919044582</v>
      </c>
      <c r="F46" s="102"/>
    </row>
    <row r="47" spans="1:6" ht="14.25" thickBot="1" thickTop="1">
      <c r="A47" s="84" t="s">
        <v>181</v>
      </c>
      <c r="B47" s="72">
        <v>100300</v>
      </c>
      <c r="C47" s="72">
        <v>118440</v>
      </c>
      <c r="D47" s="71">
        <f t="shared" si="1"/>
        <v>118.08574277168495</v>
      </c>
      <c r="F47" s="102"/>
    </row>
    <row r="48" spans="1:4" ht="14.25" thickBot="1" thickTop="1">
      <c r="A48" s="84" t="s">
        <v>267</v>
      </c>
      <c r="B48" s="72">
        <v>583216</v>
      </c>
      <c r="C48" s="72">
        <v>520124</v>
      </c>
      <c r="D48" s="71">
        <f t="shared" si="1"/>
        <v>89.18205261858385</v>
      </c>
    </row>
    <row r="49" spans="1:4" ht="14.25" thickBot="1" thickTop="1">
      <c r="A49" s="84" t="s">
        <v>303</v>
      </c>
      <c r="B49" s="72">
        <v>1156190</v>
      </c>
      <c r="C49" s="72">
        <v>995130</v>
      </c>
      <c r="D49" s="71">
        <f t="shared" si="1"/>
        <v>86.06976362016624</v>
      </c>
    </row>
    <row r="50" spans="1:4" ht="27" thickBot="1" thickTop="1">
      <c r="A50" s="84" t="s">
        <v>300</v>
      </c>
      <c r="B50" s="72"/>
      <c r="C50" s="72"/>
      <c r="D50" s="71">
        <f t="shared" si="1"/>
        <v>0</v>
      </c>
    </row>
    <row r="51" spans="1:4" ht="14.25" thickBot="1" thickTop="1">
      <c r="A51" s="85" t="s">
        <v>182</v>
      </c>
      <c r="B51" s="70">
        <f>SUM(B52:B55)</f>
        <v>793806</v>
      </c>
      <c r="C51" s="70">
        <f>SUM(C52:C55)</f>
        <v>665428</v>
      </c>
      <c r="D51" s="70">
        <f t="shared" si="1"/>
        <v>83.82753468731656</v>
      </c>
    </row>
    <row r="52" spans="1:4" ht="17.25" customHeight="1" thickBot="1" thickTop="1">
      <c r="A52" s="84" t="s">
        <v>326</v>
      </c>
      <c r="B52" s="72"/>
      <c r="C52" s="72"/>
      <c r="D52" s="71">
        <f t="shared" si="1"/>
        <v>0</v>
      </c>
    </row>
    <row r="53" spans="1:4" ht="15.75" customHeight="1" thickBot="1" thickTop="1">
      <c r="A53" s="84" t="s">
        <v>183</v>
      </c>
      <c r="B53" s="72">
        <v>697432</v>
      </c>
      <c r="C53" s="72">
        <v>594241</v>
      </c>
      <c r="D53" s="71">
        <f t="shared" si="1"/>
        <v>85.20414893494993</v>
      </c>
    </row>
    <row r="54" spans="1:4" ht="14.25" thickBot="1" thickTop="1">
      <c r="A54" s="84" t="s">
        <v>215</v>
      </c>
      <c r="B54" s="72">
        <v>73511</v>
      </c>
      <c r="C54" s="72">
        <v>70256</v>
      </c>
      <c r="D54" s="71">
        <f t="shared" si="1"/>
        <v>95.57209125164941</v>
      </c>
    </row>
    <row r="55" spans="1:4" ht="14.25" thickBot="1" thickTop="1">
      <c r="A55" s="84" t="s">
        <v>301</v>
      </c>
      <c r="B55" s="72">
        <v>22863</v>
      </c>
      <c r="C55" s="72">
        <v>931</v>
      </c>
      <c r="D55" s="71">
        <f t="shared" si="1"/>
        <v>4.072081529108166</v>
      </c>
    </row>
    <row r="56" spans="1:4" ht="14.25" thickBot="1" thickTop="1">
      <c r="A56" s="82" t="s">
        <v>265</v>
      </c>
      <c r="B56" s="70">
        <f>B37+B42</f>
        <v>20409380</v>
      </c>
      <c r="C56" s="70">
        <f>C37+C42</f>
        <v>20581796</v>
      </c>
      <c r="D56" s="70">
        <f t="shared" si="1"/>
        <v>100.84478803373742</v>
      </c>
    </row>
    <row r="57" spans="1:4" ht="14.25" thickBot="1" thickTop="1">
      <c r="A57" s="36" t="s">
        <v>185</v>
      </c>
      <c r="B57" s="72"/>
      <c r="C57" s="72"/>
      <c r="D57" s="71">
        <f t="shared" si="1"/>
        <v>0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85" zoomScaleNormal="85" zoomScalePageLayoutView="0" workbookViewId="0" topLeftCell="A1">
      <selection activeCell="D27" sqref="D27"/>
    </sheetView>
  </sheetViews>
  <sheetFormatPr defaultColWidth="9.140625" defaultRowHeight="12.75"/>
  <cols>
    <col min="1" max="1" width="4.57421875" style="102" customWidth="1"/>
    <col min="2" max="2" width="61.7109375" style="102" customWidth="1"/>
    <col min="3" max="4" width="14.8515625" style="102" customWidth="1"/>
    <col min="5" max="5" width="9.57421875" style="102" bestFit="1" customWidth="1"/>
    <col min="6" max="16384" width="9.140625" style="102" customWidth="1"/>
  </cols>
  <sheetData>
    <row r="1" spans="1:5" ht="14.25" customHeight="1">
      <c r="A1" s="107"/>
      <c r="B1" s="108" t="s">
        <v>312</v>
      </c>
      <c r="C1" s="232" t="str">
        <f>'ФИ-Почетна'!$C$18</f>
        <v>Makedonski Telekom AD Skopje </v>
      </c>
      <c r="D1" s="232"/>
      <c r="E1" s="232"/>
    </row>
    <row r="2" spans="1:5" ht="12.75" customHeight="1">
      <c r="A2" s="107"/>
      <c r="B2" s="108" t="s">
        <v>320</v>
      </c>
      <c r="C2" s="96" t="str">
        <f>'ФИ-Почетна'!$C$22</f>
        <v>01.01 - 31.12</v>
      </c>
      <c r="D2" s="109"/>
      <c r="E2" s="110"/>
    </row>
    <row r="3" spans="1:5" ht="14.25" customHeight="1">
      <c r="A3" s="107"/>
      <c r="B3" s="99" t="s">
        <v>317</v>
      </c>
      <c r="C3" s="100">
        <f>'ФИ-Почетна'!$C$23</f>
        <v>2023</v>
      </c>
      <c r="D3" s="111"/>
      <c r="E3" s="112"/>
    </row>
    <row r="4" spans="1:5" ht="12.75">
      <c r="A4" s="107"/>
      <c r="B4" s="99" t="s">
        <v>321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238" t="s">
        <v>19</v>
      </c>
      <c r="C6" s="238"/>
      <c r="D6" s="238"/>
      <c r="E6" s="113"/>
    </row>
    <row r="7" spans="1:5" ht="12.75" customHeight="1">
      <c r="A7" s="107"/>
      <c r="B7" s="233" t="s">
        <v>379</v>
      </c>
      <c r="C7" s="233"/>
      <c r="D7" s="233"/>
      <c r="E7" s="113"/>
    </row>
    <row r="8" spans="1:5" ht="13.5" thickBot="1">
      <c r="A8" s="107"/>
      <c r="B8" s="107"/>
      <c r="C8" s="234" t="s">
        <v>24</v>
      </c>
      <c r="D8" s="234"/>
      <c r="E8" s="234"/>
    </row>
    <row r="9" spans="1:7" ht="30" customHeight="1" thickBot="1" thickTop="1">
      <c r="A9" s="236" t="s">
        <v>23</v>
      </c>
      <c r="B9" s="237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236"/>
      <c r="B10" s="237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11880860</v>
      </c>
      <c r="D11" s="70">
        <f>D12+D18+D19</f>
        <v>12060850</v>
      </c>
      <c r="E11" s="70">
        <f>IF(C11&lt;=0,0,D11/C11*100)</f>
        <v>101.51495767141436</v>
      </c>
      <c r="G11" s="106"/>
    </row>
    <row r="12" spans="1:7" ht="14.25" thickBot="1" thickTop="1">
      <c r="A12" s="69">
        <v>2</v>
      </c>
      <c r="B12" s="90" t="s">
        <v>0</v>
      </c>
      <c r="C12" s="71">
        <f>SUM(C13:C14)</f>
        <v>11769333</v>
      </c>
      <c r="D12" s="71">
        <f>SUM(D13:D14)</f>
        <v>11912553</v>
      </c>
      <c r="E12" s="71">
        <f aca="true" t="shared" si="0" ref="E12:E49">IF(C12&lt;=0,0,D12/C12*100)</f>
        <v>101.21689139053164</v>
      </c>
      <c r="G12" s="106"/>
    </row>
    <row r="13" spans="1:7" ht="14.25" thickBot="1" thickTop="1">
      <c r="A13" s="69" t="s">
        <v>245</v>
      </c>
      <c r="B13" s="90" t="s">
        <v>12</v>
      </c>
      <c r="C13" s="72">
        <v>11327408</v>
      </c>
      <c r="D13" s="72">
        <v>11412776</v>
      </c>
      <c r="E13" s="71">
        <f t="shared" si="0"/>
        <v>100.75364108011296</v>
      </c>
      <c r="G13" s="106"/>
    </row>
    <row r="14" spans="1:7" ht="14.25" thickBot="1" thickTop="1">
      <c r="A14" s="69" t="s">
        <v>246</v>
      </c>
      <c r="B14" s="90" t="s">
        <v>13</v>
      </c>
      <c r="C14" s="72">
        <v>441925</v>
      </c>
      <c r="D14" s="72">
        <v>499777</v>
      </c>
      <c r="E14" s="71">
        <f t="shared" si="0"/>
        <v>113.0909090909091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272</v>
      </c>
      <c r="E15" s="73" t="s">
        <v>322</v>
      </c>
      <c r="G15" s="106"/>
    </row>
    <row r="16" spans="1:7" ht="27" thickBot="1" thickTop="1">
      <c r="A16" s="69">
        <v>4</v>
      </c>
      <c r="B16" s="90" t="s">
        <v>268</v>
      </c>
      <c r="C16" s="72"/>
      <c r="D16" s="72"/>
      <c r="E16" s="71">
        <f t="shared" si="0"/>
        <v>0</v>
      </c>
      <c r="G16" s="106"/>
    </row>
    <row r="17" spans="1:7" ht="27" thickBot="1" thickTop="1">
      <c r="A17" s="69">
        <v>5</v>
      </c>
      <c r="B17" s="90" t="s">
        <v>269</v>
      </c>
      <c r="C17" s="72"/>
      <c r="D17" s="72"/>
      <c r="E17" s="71">
        <f t="shared" si="0"/>
        <v>0</v>
      </c>
      <c r="G17" s="106"/>
    </row>
    <row r="18" spans="1:7" ht="14.25" thickBot="1" thickTop="1">
      <c r="A18" s="69">
        <v>6</v>
      </c>
      <c r="B18" s="90" t="s">
        <v>270</v>
      </c>
      <c r="C18" s="72"/>
      <c r="D18" s="72"/>
      <c r="E18" s="71">
        <f t="shared" si="0"/>
        <v>0</v>
      </c>
      <c r="G18" s="106"/>
    </row>
    <row r="19" spans="1:7" ht="14.25" thickBot="1" thickTop="1">
      <c r="A19" s="69">
        <v>7</v>
      </c>
      <c r="B19" s="91" t="s">
        <v>1</v>
      </c>
      <c r="C19" s="72">
        <v>111527</v>
      </c>
      <c r="D19" s="72">
        <v>148297</v>
      </c>
      <c r="E19" s="71">
        <f t="shared" si="0"/>
        <v>132.96959480663875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</f>
        <v>10067295</v>
      </c>
      <c r="D20" s="70">
        <f>SUM(D21:D31)</f>
        <v>9720101</v>
      </c>
      <c r="E20" s="70">
        <f t="shared" si="0"/>
        <v>96.55126824037639</v>
      </c>
      <c r="G20" s="106"/>
    </row>
    <row r="21" spans="1:7" ht="14.25" thickBot="1" thickTop="1">
      <c r="A21" s="69">
        <v>9</v>
      </c>
      <c r="B21" s="91" t="s">
        <v>248</v>
      </c>
      <c r="C21" s="72">
        <v>2370469</v>
      </c>
      <c r="D21" s="72">
        <v>2133394</v>
      </c>
      <c r="E21" s="71">
        <f t="shared" si="0"/>
        <v>89.99881458057456</v>
      </c>
      <c r="G21" s="106"/>
    </row>
    <row r="22" spans="1:7" ht="14.25" thickBot="1" thickTop="1">
      <c r="A22" s="69">
        <v>10</v>
      </c>
      <c r="B22" s="91" t="s">
        <v>273</v>
      </c>
      <c r="C22" s="72">
        <v>670979</v>
      </c>
      <c r="D22" s="72">
        <v>540485</v>
      </c>
      <c r="E22" s="71">
        <f t="shared" si="0"/>
        <v>80.5517013200115</v>
      </c>
      <c r="G22" s="106"/>
    </row>
    <row r="23" spans="1:7" ht="27" thickBot="1" thickTop="1">
      <c r="A23" s="69">
        <v>11</v>
      </c>
      <c r="B23" s="91" t="s">
        <v>274</v>
      </c>
      <c r="C23" s="72"/>
      <c r="D23" s="72"/>
      <c r="E23" s="71">
        <f t="shared" si="0"/>
        <v>0</v>
      </c>
      <c r="G23" s="106"/>
    </row>
    <row r="24" spans="1:7" ht="14.25" thickBot="1" thickTop="1">
      <c r="A24" s="69">
        <v>12</v>
      </c>
      <c r="B24" s="91" t="s">
        <v>275</v>
      </c>
      <c r="C24" s="72">
        <v>2231816</v>
      </c>
      <c r="D24" s="72">
        <v>2211249</v>
      </c>
      <c r="E24" s="71">
        <f t="shared" si="0"/>
        <v>99.07846345756101</v>
      </c>
      <c r="G24" s="106"/>
    </row>
    <row r="25" spans="1:7" ht="14.25" thickBot="1" thickTop="1">
      <c r="A25" s="69">
        <v>13</v>
      </c>
      <c r="B25" s="91" t="s">
        <v>276</v>
      </c>
      <c r="C25" s="72">
        <v>727051</v>
      </c>
      <c r="D25" s="72">
        <v>763734</v>
      </c>
      <c r="E25" s="71">
        <f t="shared" si="0"/>
        <v>105.04545073179186</v>
      </c>
      <c r="G25" s="106"/>
    </row>
    <row r="26" spans="1:7" ht="14.25" thickBot="1" thickTop="1">
      <c r="A26" s="69">
        <v>14</v>
      </c>
      <c r="B26" s="91" t="s">
        <v>2</v>
      </c>
      <c r="C26" s="72">
        <v>966514</v>
      </c>
      <c r="D26" s="72">
        <v>1056933</v>
      </c>
      <c r="E26" s="71">
        <f t="shared" si="0"/>
        <v>109.35516712639443</v>
      </c>
      <c r="G26" s="106"/>
    </row>
    <row r="27" spans="1:7" ht="14.25" thickBot="1" thickTop="1">
      <c r="A27" s="69">
        <v>15</v>
      </c>
      <c r="B27" s="90" t="s">
        <v>277</v>
      </c>
      <c r="C27" s="72">
        <v>2793719</v>
      </c>
      <c r="D27" s="72">
        <v>2745926</v>
      </c>
      <c r="E27" s="71">
        <f t="shared" si="0"/>
        <v>98.28926960800281</v>
      </c>
      <c r="G27" s="106"/>
    </row>
    <row r="28" spans="1:7" ht="27" thickBot="1" thickTop="1">
      <c r="A28" s="69">
        <v>16</v>
      </c>
      <c r="B28" s="91" t="s">
        <v>278</v>
      </c>
      <c r="C28" s="72"/>
      <c r="D28" s="72"/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279</v>
      </c>
      <c r="C29" s="72">
        <v>214161</v>
      </c>
      <c r="D29" s="72">
        <v>207206</v>
      </c>
      <c r="E29" s="71">
        <f t="shared" si="0"/>
        <v>96.75244325530792</v>
      </c>
      <c r="G29" s="106"/>
    </row>
    <row r="30" spans="1:7" ht="14.25" thickBot="1" thickTop="1">
      <c r="A30" s="69">
        <v>18</v>
      </c>
      <c r="B30" s="91" t="s">
        <v>249</v>
      </c>
      <c r="C30" s="72">
        <v>89569</v>
      </c>
      <c r="D30" s="72">
        <v>60482</v>
      </c>
      <c r="E30" s="71">
        <f t="shared" si="0"/>
        <v>67.52559479284128</v>
      </c>
      <c r="G30" s="106"/>
    </row>
    <row r="31" spans="1:7" ht="14.25" thickBot="1" thickTop="1">
      <c r="A31" s="69">
        <v>19</v>
      </c>
      <c r="B31" s="90" t="s">
        <v>280</v>
      </c>
      <c r="C31" s="72">
        <v>3017</v>
      </c>
      <c r="D31" s="72">
        <v>692</v>
      </c>
      <c r="E31" s="71">
        <f t="shared" si="0"/>
        <v>22.936692078223402</v>
      </c>
      <c r="G31" s="106"/>
    </row>
    <row r="32" spans="1:7" ht="14.25" thickBot="1" thickTop="1">
      <c r="A32" s="69">
        <v>20</v>
      </c>
      <c r="B32" s="92" t="s">
        <v>234</v>
      </c>
      <c r="C32" s="74">
        <f>C11-C20-C16+C17</f>
        <v>1813565</v>
      </c>
      <c r="D32" s="74">
        <f>D11-D20-D16+D17</f>
        <v>2340749</v>
      </c>
      <c r="E32" s="74">
        <f t="shared" si="0"/>
        <v>129.0689332888537</v>
      </c>
      <c r="G32" s="106"/>
    </row>
    <row r="33" spans="1:7" ht="14.25" thickBot="1" thickTop="1">
      <c r="A33" s="69">
        <v>21</v>
      </c>
      <c r="B33" s="93" t="s">
        <v>3</v>
      </c>
      <c r="C33" s="74">
        <f>C34+C35+C36</f>
        <v>24849</v>
      </c>
      <c r="D33" s="74">
        <f>D34+D35+D36</f>
        <v>72676</v>
      </c>
      <c r="E33" s="70">
        <f t="shared" si="0"/>
        <v>292.4705219525937</v>
      </c>
      <c r="G33" s="106"/>
    </row>
    <row r="34" spans="1:7" ht="14.25" thickBot="1" thickTop="1">
      <c r="A34" s="69" t="s">
        <v>288</v>
      </c>
      <c r="B34" s="90" t="s">
        <v>250</v>
      </c>
      <c r="C34" s="72">
        <v>24849</v>
      </c>
      <c r="D34" s="72">
        <v>72676</v>
      </c>
      <c r="E34" s="71">
        <f t="shared" si="0"/>
        <v>292.4705219525937</v>
      </c>
      <c r="G34" s="106"/>
    </row>
    <row r="35" spans="1:7" ht="14.25" thickBot="1" thickTop="1">
      <c r="A35" s="69" t="s">
        <v>289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290</v>
      </c>
      <c r="B36" s="90" t="s">
        <v>281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131155</v>
      </c>
      <c r="D37" s="70">
        <f>D38+D39+D40</f>
        <v>60819</v>
      </c>
      <c r="E37" s="70">
        <f t="shared" si="0"/>
        <v>46.3718501010255</v>
      </c>
      <c r="G37" s="106"/>
    </row>
    <row r="38" spans="1:7" ht="14.25" thickBot="1" thickTop="1">
      <c r="A38" s="69" t="s">
        <v>291</v>
      </c>
      <c r="B38" s="90" t="s">
        <v>252</v>
      </c>
      <c r="C38" s="72">
        <v>131155</v>
      </c>
      <c r="D38" s="72">
        <v>60819</v>
      </c>
      <c r="E38" s="71">
        <f t="shared" si="0"/>
        <v>46.3718501010255</v>
      </c>
      <c r="G38" s="106"/>
    </row>
    <row r="39" spans="1:7" ht="14.25" thickBot="1" thickTop="1">
      <c r="A39" s="69" t="s">
        <v>292</v>
      </c>
      <c r="B39" s="90" t="s">
        <v>253</v>
      </c>
      <c r="C39" s="72"/>
      <c r="D39" s="72"/>
      <c r="E39" s="71">
        <f t="shared" si="0"/>
        <v>0</v>
      </c>
      <c r="G39" s="106"/>
    </row>
    <row r="40" spans="1:7" ht="14.25" thickBot="1" thickTop="1">
      <c r="A40" s="69" t="s">
        <v>293</v>
      </c>
      <c r="B40" s="90" t="s">
        <v>282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284</v>
      </c>
      <c r="C41" s="70">
        <f>C32+C33-C37</f>
        <v>1707259</v>
      </c>
      <c r="D41" s="70">
        <f>D32+D33-D37</f>
        <v>2352606</v>
      </c>
      <c r="E41" s="70">
        <f t="shared" si="0"/>
        <v>137.80018146045796</v>
      </c>
      <c r="G41" s="106"/>
    </row>
    <row r="42" spans="1:7" ht="14.25" thickBot="1" thickTop="1">
      <c r="A42" s="69">
        <v>24</v>
      </c>
      <c r="B42" s="90" t="s">
        <v>283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f>C41+C42</f>
        <v>1707259</v>
      </c>
      <c r="D43" s="70">
        <f>D41+D42</f>
        <v>2352606</v>
      </c>
      <c r="E43" s="70">
        <f t="shared" si="0"/>
        <v>137.80018146045796</v>
      </c>
    </row>
    <row r="44" spans="1:5" ht="14.25" thickBot="1" thickTop="1">
      <c r="A44" s="69">
        <v>26</v>
      </c>
      <c r="B44" s="91" t="s">
        <v>5</v>
      </c>
      <c r="C44" s="72">
        <v>206980</v>
      </c>
      <c r="D44" s="72">
        <v>272255</v>
      </c>
      <c r="E44" s="71">
        <f t="shared" si="0"/>
        <v>131.5368634650691</v>
      </c>
    </row>
    <row r="45" spans="1:5" ht="14.25" thickBot="1" thickTop="1">
      <c r="A45" s="69">
        <v>27</v>
      </c>
      <c r="B45" s="92" t="s">
        <v>18</v>
      </c>
      <c r="C45" s="70">
        <f>C43-C44</f>
        <v>1500279</v>
      </c>
      <c r="D45" s="70">
        <f>D43-D44</f>
        <v>2080351</v>
      </c>
      <c r="E45" s="70">
        <f t="shared" si="0"/>
        <v>138.66427511149593</v>
      </c>
    </row>
    <row r="46" spans="1:5" ht="14.25" thickBot="1" thickTop="1">
      <c r="A46" s="69">
        <v>28</v>
      </c>
      <c r="B46" s="93" t="s">
        <v>6</v>
      </c>
      <c r="C46" s="72">
        <v>650121</v>
      </c>
      <c r="D46" s="72">
        <v>901485</v>
      </c>
      <c r="E46" s="71">
        <f t="shared" si="0"/>
        <v>138.66418712824228</v>
      </c>
    </row>
    <row r="47" spans="1:5" ht="27" thickBot="1" thickTop="1">
      <c r="A47" s="69">
        <v>29</v>
      </c>
      <c r="B47" s="92" t="s">
        <v>285</v>
      </c>
      <c r="C47" s="70">
        <f>C45-C46</f>
        <v>850158</v>
      </c>
      <c r="D47" s="70">
        <f>D45-D46</f>
        <v>1178866</v>
      </c>
      <c r="E47" s="70">
        <f t="shared" si="0"/>
        <v>138.6643423928258</v>
      </c>
    </row>
    <row r="48" spans="1:5" ht="14.25" thickBot="1" thickTop="1">
      <c r="A48" s="69">
        <v>30</v>
      </c>
      <c r="B48" s="90" t="s">
        <v>286</v>
      </c>
      <c r="C48" s="72"/>
      <c r="D48" s="72"/>
      <c r="E48" s="71">
        <f t="shared" si="0"/>
        <v>0</v>
      </c>
    </row>
    <row r="49" spans="1:5" ht="14.25" thickBot="1" thickTop="1">
      <c r="A49" s="69">
        <v>31</v>
      </c>
      <c r="B49" s="92" t="s">
        <v>287</v>
      </c>
      <c r="C49" s="70">
        <f>C45+C48</f>
        <v>1500279</v>
      </c>
      <c r="D49" s="70">
        <f>D45+D48</f>
        <v>2080351</v>
      </c>
      <c r="E49" s="70">
        <f t="shared" si="0"/>
        <v>138.66427511149593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85" zoomScaleNormal="85" zoomScalePageLayoutView="0" workbookViewId="0" topLeftCell="A1">
      <selection activeCell="C47" sqref="C47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1" t="s">
        <v>312</v>
      </c>
      <c r="B1" s="241" t="str">
        <f>'ФИ-Почетна'!$C$18</f>
        <v>Makedonski Telekom AD Skopje </v>
      </c>
      <c r="C1" s="241"/>
      <c r="D1" s="241"/>
    </row>
    <row r="2" spans="1:7" s="7" customFormat="1" ht="12.75">
      <c r="A2" s="61" t="s">
        <v>320</v>
      </c>
      <c r="B2" s="62" t="str">
        <f>'ФИ-Почетна'!$C$22</f>
        <v>01.01 - 31.12</v>
      </c>
      <c r="C2" s="63"/>
      <c r="D2" s="64"/>
      <c r="E2" s="8"/>
      <c r="F2" s="8"/>
      <c r="G2" s="8"/>
    </row>
    <row r="3" spans="1:6" s="7" customFormat="1" ht="12.75" customHeight="1">
      <c r="A3" s="65" t="s">
        <v>317</v>
      </c>
      <c r="B3" s="66">
        <f>'ФИ-Почетна'!$C$23</f>
        <v>2023</v>
      </c>
      <c r="C3" s="63"/>
      <c r="D3" s="67"/>
      <c r="E3" s="9"/>
      <c r="F3" s="9"/>
    </row>
    <row r="4" spans="1:4" s="7" customFormat="1" ht="14.25" customHeight="1">
      <c r="A4" s="65" t="s">
        <v>321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240" t="s">
        <v>111</v>
      </c>
      <c r="B5" s="240"/>
      <c r="C5" s="240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239" t="s">
        <v>24</v>
      </c>
      <c r="D7" s="239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f>B10+SUM(B12:B28)</f>
        <v>4478099</v>
      </c>
      <c r="C9" s="33">
        <f>C10+SUM(C12:C28)</f>
        <v>4707013</v>
      </c>
      <c r="D9" s="33">
        <f>IF(B9&lt;=0,0,C9/B9*100)</f>
        <v>105.11185661594351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1500279</v>
      </c>
      <c r="C10" s="29">
        <v>2080351</v>
      </c>
      <c r="D10" s="117">
        <f>IF(B10&lt;=0,0,C10/B10*100)</f>
        <v>138.66427511149593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2793719</v>
      </c>
      <c r="C12" s="29">
        <v>2745926</v>
      </c>
      <c r="D12" s="117">
        <f aca="true" t="shared" si="0" ref="D12:D28">IF(B12&lt;=0,0,C12/B12*100)</f>
        <v>98.28926960800281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>
        <v>173130</v>
      </c>
      <c r="C13" s="29">
        <v>62385</v>
      </c>
      <c r="D13" s="117">
        <f t="shared" si="0"/>
        <v>36.033616357650324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78118</v>
      </c>
      <c r="C14" s="29">
        <v>81149</v>
      </c>
      <c r="D14" s="117">
        <f t="shared" si="0"/>
        <v>103.88002765047747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-420466</v>
      </c>
      <c r="C15" s="29">
        <v>-129104</v>
      </c>
      <c r="D15" s="117">
        <f t="shared" si="0"/>
        <v>0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-12291</v>
      </c>
      <c r="C16" s="29">
        <v>38045</v>
      </c>
      <c r="D16" s="117">
        <f t="shared" si="0"/>
        <v>0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-12259</v>
      </c>
      <c r="C17" s="29">
        <v>34086</v>
      </c>
      <c r="D17" s="117">
        <f t="shared" si="0"/>
        <v>0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>
        <v>-30876</v>
      </c>
      <c r="C18" s="29">
        <v>63740</v>
      </c>
      <c r="D18" s="117">
        <f t="shared" si="0"/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427527</v>
      </c>
      <c r="C19" s="29">
        <v>81748</v>
      </c>
      <c r="D19" s="117">
        <f t="shared" si="0"/>
        <v>19.121131530874074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4308</v>
      </c>
      <c r="C20" s="29">
        <v>15350</v>
      </c>
      <c r="D20" s="117">
        <f t="shared" si="0"/>
        <v>356.313834726091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123053</v>
      </c>
      <c r="C21" s="29">
        <v>126567</v>
      </c>
      <c r="D21" s="117">
        <f t="shared" si="0"/>
        <v>102.85568007281415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>
        <v>83580</v>
      </c>
      <c r="C22" s="29">
        <v>-185474</v>
      </c>
      <c r="D22" s="117">
        <f t="shared" si="0"/>
        <v>-221.91194065565924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43150</v>
      </c>
      <c r="C23" s="29">
        <v>57023</v>
      </c>
      <c r="D23" s="117">
        <f t="shared" si="0"/>
        <v>132.15063731170335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>
        <v>-11823</v>
      </c>
      <c r="C24" s="29">
        <v>-16422</v>
      </c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-214132</v>
      </c>
      <c r="C25" s="29">
        <v>-271040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>
        <v>-22419</v>
      </c>
      <c r="C26" s="29">
        <v>-11872</v>
      </c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>
        <v>-24499</v>
      </c>
      <c r="C28" s="29">
        <v>-65445</v>
      </c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-2607303</v>
      </c>
      <c r="C29" s="33">
        <f>SUM(C30:C38)</f>
        <v>-1992894</v>
      </c>
      <c r="D29" s="119">
        <f>IF(B29&lt;=0,0,C29/B29*100)</f>
        <v>0</v>
      </c>
      <c r="E29" s="7"/>
      <c r="F29" s="7"/>
    </row>
    <row r="30" spans="1:6" ht="18" customHeight="1" thickBot="1" thickTop="1">
      <c r="A30" s="24" t="s">
        <v>93</v>
      </c>
      <c r="B30" s="29">
        <v>-3346852</v>
      </c>
      <c r="C30" s="29">
        <v>-2031424</v>
      </c>
      <c r="D30" s="117">
        <f>IF(B30&lt;=0,0,C30/B30*100)</f>
        <v>0</v>
      </c>
      <c r="E30" s="7"/>
      <c r="F30" s="7"/>
    </row>
    <row r="31" spans="1:6" ht="16.5" customHeight="1" thickBot="1" thickTop="1">
      <c r="A31" s="24" t="s">
        <v>94</v>
      </c>
      <c r="B31" s="29">
        <v>42817</v>
      </c>
      <c r="C31" s="29">
        <v>17899</v>
      </c>
      <c r="D31" s="117">
        <f aca="true" t="shared" si="1" ref="D31:D38">IF(B31&lt;=0,0,C31/B31*100)</f>
        <v>41.80348926828129</v>
      </c>
      <c r="E31" s="7"/>
      <c r="F31" s="7"/>
    </row>
    <row r="32" spans="1:6" ht="27" thickBot="1" thickTop="1">
      <c r="A32" s="24" t="s">
        <v>98</v>
      </c>
      <c r="B32" s="29"/>
      <c r="C32" s="29"/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/>
      <c r="C33" s="29"/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/>
      <c r="C34" s="29"/>
      <c r="D34" s="117">
        <f t="shared" si="1"/>
        <v>0</v>
      </c>
      <c r="E34" s="7"/>
      <c r="F34" s="7"/>
    </row>
    <row r="35" spans="1:6" ht="27" thickBot="1" thickTop="1">
      <c r="A35" s="24" t="s">
        <v>100</v>
      </c>
      <c r="B35" s="29">
        <v>4563</v>
      </c>
      <c r="C35" s="29">
        <v>3849</v>
      </c>
      <c r="D35" s="117">
        <f t="shared" si="1"/>
        <v>84.35239973701513</v>
      </c>
      <c r="E35" s="7"/>
      <c r="F35" s="7"/>
    </row>
    <row r="36" spans="1:6" ht="14.25" thickBot="1" thickTop="1">
      <c r="A36" s="24" t="s">
        <v>101</v>
      </c>
      <c r="B36" s="29">
        <v>2449</v>
      </c>
      <c r="C36" s="29">
        <v>360</v>
      </c>
      <c r="D36" s="117">
        <f t="shared" si="1"/>
        <v>14.699877501020826</v>
      </c>
      <c r="E36" s="7"/>
      <c r="F36" s="7"/>
    </row>
    <row r="37" spans="1:6" ht="14.25" thickBot="1" thickTop="1">
      <c r="A37" s="24" t="s">
        <v>102</v>
      </c>
      <c r="B37" s="29">
        <v>11823</v>
      </c>
      <c r="C37" s="29">
        <v>16422</v>
      </c>
      <c r="D37" s="117">
        <f t="shared" si="1"/>
        <v>138.89875666074602</v>
      </c>
      <c r="E37" s="7"/>
      <c r="F37" s="7"/>
    </row>
    <row r="38" spans="1:6" ht="14.25" thickBot="1" thickTop="1">
      <c r="A38" s="24" t="s">
        <v>103</v>
      </c>
      <c r="B38" s="29">
        <v>677897</v>
      </c>
      <c r="C38" s="29">
        <v>0</v>
      </c>
      <c r="D38" s="117">
        <f t="shared" si="1"/>
        <v>0</v>
      </c>
      <c r="E38" s="7"/>
      <c r="F38" s="7"/>
    </row>
    <row r="39" spans="1:6" ht="14.25" thickBot="1" thickTop="1">
      <c r="A39" s="32" t="s">
        <v>104</v>
      </c>
      <c r="B39" s="33">
        <f>SUM(B40:B46)</f>
        <v>-2428978</v>
      </c>
      <c r="C39" s="33">
        <f>SUM(C40:C46)</f>
        <v>-2367853</v>
      </c>
      <c r="D39" s="119">
        <f>IF(B39&lt;=0,0,C39/B39*100)</f>
        <v>0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/>
      <c r="C41" s="29"/>
      <c r="D41" s="117">
        <f aca="true" t="shared" si="2" ref="D41:D49">IF(B41&lt;=0,0,C41/B41*100)</f>
        <v>0</v>
      </c>
      <c r="E41" s="7"/>
      <c r="F41" s="7"/>
    </row>
    <row r="42" spans="1:6" ht="27" thickBot="1" thickTop="1">
      <c r="A42" s="24" t="s">
        <v>109</v>
      </c>
      <c r="B42" s="29"/>
      <c r="C42" s="29"/>
      <c r="D42" s="117">
        <f t="shared" si="2"/>
        <v>0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 t="shared" si="2"/>
        <v>0</v>
      </c>
      <c r="E43" s="7"/>
      <c r="F43" s="7"/>
    </row>
    <row r="44" spans="1:6" ht="14.25" thickBot="1" thickTop="1">
      <c r="A44" s="24" t="s">
        <v>58</v>
      </c>
      <c r="B44" s="29">
        <v>-1721037</v>
      </c>
      <c r="C44" s="29">
        <v>-1667341</v>
      </c>
      <c r="D44" s="117">
        <f t="shared" si="2"/>
        <v>0</v>
      </c>
      <c r="E44" s="7"/>
      <c r="F44" s="7"/>
    </row>
    <row r="45" spans="1:6" ht="14.25" thickBot="1" thickTop="1">
      <c r="A45" s="24" t="s">
        <v>224</v>
      </c>
      <c r="B45" s="29"/>
      <c r="C45" s="29"/>
      <c r="D45" s="117">
        <f t="shared" si="2"/>
        <v>0</v>
      </c>
      <c r="E45" s="7"/>
      <c r="F45" s="7"/>
    </row>
    <row r="46" spans="1:6" ht="16.5" customHeight="1" thickBot="1" thickTop="1">
      <c r="A46" s="24" t="s">
        <v>110</v>
      </c>
      <c r="B46" s="29">
        <v>-707941</v>
      </c>
      <c r="C46" s="29">
        <v>-700512</v>
      </c>
      <c r="D46" s="117">
        <f t="shared" si="2"/>
        <v>0</v>
      </c>
      <c r="E46" s="7"/>
      <c r="F46" s="7"/>
    </row>
    <row r="47" spans="1:6" ht="14.25" thickBot="1" thickTop="1">
      <c r="A47" s="32" t="s">
        <v>59</v>
      </c>
      <c r="B47" s="33">
        <f>B9+B29+B39</f>
        <v>-558182</v>
      </c>
      <c r="C47" s="33">
        <f>C9+C29+C39</f>
        <v>346266</v>
      </c>
      <c r="D47" s="33">
        <f t="shared" si="2"/>
        <v>0</v>
      </c>
      <c r="E47" s="7"/>
      <c r="F47" s="7"/>
    </row>
    <row r="48" spans="1:6" ht="14.25" thickBot="1" thickTop="1">
      <c r="A48" s="5" t="s">
        <v>60</v>
      </c>
      <c r="B48" s="29">
        <v>1291406</v>
      </c>
      <c r="C48" s="29">
        <v>733224</v>
      </c>
      <c r="D48" s="117">
        <f t="shared" si="2"/>
        <v>56.77718703490614</v>
      </c>
      <c r="E48" s="7"/>
      <c r="F48" s="7"/>
    </row>
    <row r="49" spans="1:6" ht="14.25" thickBot="1" thickTop="1">
      <c r="A49" s="32" t="s">
        <v>226</v>
      </c>
      <c r="B49" s="33">
        <f>B47+B48</f>
        <v>733224</v>
      </c>
      <c r="C49" s="33">
        <f>C47+C48</f>
        <v>1079490</v>
      </c>
      <c r="D49" s="33">
        <f t="shared" si="2"/>
        <v>147.225131746915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85" zoomScaleNormal="85" zoomScalePageLayoutView="0" workbookViewId="0" topLeftCell="A1">
      <selection activeCell="F38" sqref="F38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1" t="s">
        <v>312</v>
      </c>
      <c r="B1" s="241" t="str">
        <f>'ФИ-Почетна'!$C$18</f>
        <v>Makedonski Telekom AD Skopje </v>
      </c>
      <c r="C1" s="249"/>
      <c r="D1" s="249"/>
      <c r="E1" s="34"/>
      <c r="F1" s="244"/>
      <c r="G1" s="244"/>
    </row>
    <row r="2" spans="1:7" ht="12.75" customHeight="1">
      <c r="A2" s="61" t="s">
        <v>320</v>
      </c>
      <c r="B2" s="62" t="str">
        <f>'ФИ-Почетна'!$C$22</f>
        <v>01.01 - 31.12</v>
      </c>
      <c r="C2" s="63"/>
      <c r="D2" s="64"/>
      <c r="E2" s="30"/>
      <c r="F2" s="245"/>
      <c r="G2" s="245"/>
    </row>
    <row r="3" spans="1:7" ht="12.75" customHeight="1">
      <c r="A3" s="65" t="s">
        <v>317</v>
      </c>
      <c r="B3" s="66">
        <f>'ФИ-Почетна'!$C$23</f>
        <v>2023</v>
      </c>
      <c r="C3" s="63"/>
      <c r="D3" s="67"/>
      <c r="E3" s="30"/>
      <c r="F3" s="35"/>
      <c r="G3" s="35"/>
    </row>
    <row r="4" spans="1:7" ht="12.75" customHeight="1">
      <c r="A4" s="65" t="s">
        <v>321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1"/>
      <c r="C6" s="31"/>
      <c r="D6" s="31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ht="12.75">
      <c r="A9" s="205" t="s">
        <v>113</v>
      </c>
      <c r="B9" s="25">
        <v>5845530</v>
      </c>
      <c r="C9" s="25">
        <v>540659</v>
      </c>
      <c r="D9" s="25">
        <v>958389</v>
      </c>
      <c r="E9" s="25">
        <v>8516581</v>
      </c>
      <c r="F9" s="25"/>
      <c r="G9" s="18">
        <f aca="true" t="shared" si="0" ref="G9:G27">SUM(B9:F9)</f>
        <v>15861159</v>
      </c>
    </row>
    <row r="10" spans="1:7" ht="12.7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v>1500279</v>
      </c>
      <c r="F14" s="26"/>
      <c r="G14" s="18">
        <f t="shared" si="0"/>
        <v>1500279</v>
      </c>
    </row>
    <row r="15" spans="1:7" ht="12.75">
      <c r="A15" s="206" t="s">
        <v>119</v>
      </c>
      <c r="B15" s="26"/>
      <c r="C15" s="26"/>
      <c r="D15" s="26"/>
      <c r="E15" s="26"/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-1721980</v>
      </c>
      <c r="F16" s="26"/>
      <c r="G16" s="18">
        <f t="shared" si="0"/>
        <v>-1721980</v>
      </c>
    </row>
    <row r="17" spans="1:7" ht="25.5">
      <c r="A17" s="206" t="s">
        <v>131</v>
      </c>
      <c r="B17" s="26"/>
      <c r="C17" s="26"/>
      <c r="D17" s="26"/>
      <c r="E17" s="26"/>
      <c r="F17" s="26"/>
      <c r="G17" s="18">
        <f t="shared" si="0"/>
        <v>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5.5">
      <c r="A20" s="206" t="s">
        <v>120</v>
      </c>
      <c r="B20" s="26"/>
      <c r="C20" s="26"/>
      <c r="D20" s="26"/>
      <c r="E20" s="26"/>
      <c r="F20" s="26"/>
      <c r="G20" s="18">
        <f t="shared" si="0"/>
        <v>0</v>
      </c>
    </row>
    <row r="21" spans="1:7" ht="25.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5.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/>
      <c r="C27" s="27"/>
      <c r="D27" s="27"/>
      <c r="E27" s="27"/>
      <c r="F27" s="27"/>
      <c r="G27" s="18">
        <f t="shared" si="0"/>
        <v>0</v>
      </c>
    </row>
    <row r="28" spans="1:7" ht="14.25" thickBot="1" thickTop="1">
      <c r="A28" s="208" t="s">
        <v>132</v>
      </c>
      <c r="B28" s="21">
        <f aca="true" t="shared" si="1" ref="B28:G28">SUM(B9:B27)</f>
        <v>5845530</v>
      </c>
      <c r="C28" s="21">
        <f t="shared" si="1"/>
        <v>540659</v>
      </c>
      <c r="D28" s="21">
        <f t="shared" si="1"/>
        <v>958389</v>
      </c>
      <c r="E28" s="21">
        <f t="shared" si="1"/>
        <v>8294880</v>
      </c>
      <c r="F28" s="21">
        <f t="shared" si="1"/>
        <v>0</v>
      </c>
      <c r="G28" s="21">
        <f t="shared" si="1"/>
        <v>15639458</v>
      </c>
    </row>
    <row r="29" spans="1:7" ht="13.5" thickTop="1">
      <c r="A29" s="209" t="s">
        <v>118</v>
      </c>
      <c r="B29" s="28"/>
      <c r="C29" s="28"/>
      <c r="D29" s="28"/>
      <c r="E29" s="28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ht="12.7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ht="12.75">
      <c r="A32" s="206" t="s">
        <v>116</v>
      </c>
      <c r="B32" s="26"/>
      <c r="C32" s="26"/>
      <c r="D32" s="26"/>
      <c r="E32" s="26"/>
      <c r="F32" s="26"/>
      <c r="G32" s="20">
        <f t="shared" si="2"/>
        <v>0</v>
      </c>
    </row>
    <row r="33" spans="1:7" ht="12.75">
      <c r="A33" s="206" t="s">
        <v>117</v>
      </c>
      <c r="B33" s="26"/>
      <c r="C33" s="26"/>
      <c r="D33" s="26"/>
      <c r="E33" s="26">
        <v>2080351</v>
      </c>
      <c r="F33" s="26"/>
      <c r="G33" s="20">
        <f t="shared" si="2"/>
        <v>2080351</v>
      </c>
    </row>
    <row r="34" spans="1:7" ht="12.75">
      <c r="A34" s="206" t="s">
        <v>119</v>
      </c>
      <c r="B34" s="26"/>
      <c r="C34" s="26"/>
      <c r="D34" s="26"/>
      <c r="E34" s="26"/>
      <c r="F34" s="26"/>
      <c r="G34" s="20">
        <f t="shared" si="2"/>
        <v>0</v>
      </c>
    </row>
    <row r="35" spans="1:7" ht="25.5">
      <c r="A35" s="206" t="s">
        <v>229</v>
      </c>
      <c r="B35" s="26"/>
      <c r="C35" s="26"/>
      <c r="D35" s="26"/>
      <c r="E35" s="26">
        <v>-1667794</v>
      </c>
      <c r="F35" s="26"/>
      <c r="G35" s="20">
        <f t="shared" si="2"/>
        <v>-1667794</v>
      </c>
    </row>
    <row r="36" spans="1:7" ht="25.5">
      <c r="A36" s="206" t="s">
        <v>131</v>
      </c>
      <c r="B36" s="26"/>
      <c r="C36" s="26"/>
      <c r="D36" s="26"/>
      <c r="E36" s="26"/>
      <c r="F36" s="26"/>
      <c r="G36" s="20">
        <f t="shared" si="2"/>
        <v>0</v>
      </c>
    </row>
    <row r="37" spans="1:7" ht="12.7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ht="12.7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5.5">
      <c r="A39" s="206" t="s">
        <v>120</v>
      </c>
      <c r="B39" s="26"/>
      <c r="C39" s="26"/>
      <c r="D39" s="26"/>
      <c r="E39" s="26"/>
      <c r="F39" s="26"/>
      <c r="G39" s="20">
        <f t="shared" si="2"/>
        <v>0</v>
      </c>
    </row>
    <row r="40" spans="1:7" ht="25.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5.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ht="12.7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ht="12.75">
      <c r="A43" s="206" t="s">
        <v>125</v>
      </c>
      <c r="B43" s="26"/>
      <c r="C43" s="26"/>
      <c r="D43" s="26"/>
      <c r="E43" s="26"/>
      <c r="F43" s="26"/>
      <c r="G43" s="20">
        <f t="shared" si="2"/>
        <v>0</v>
      </c>
    </row>
    <row r="44" spans="1:7" ht="12.7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ht="12.75">
      <c r="A45" s="206" t="s">
        <v>124</v>
      </c>
      <c r="B45" s="26"/>
      <c r="C45" s="26"/>
      <c r="D45" s="26"/>
      <c r="E45" s="26"/>
      <c r="F45" s="26"/>
      <c r="G45" s="20">
        <f t="shared" si="2"/>
        <v>0</v>
      </c>
    </row>
    <row r="46" spans="1:7" ht="15.75" customHeight="1" thickBot="1">
      <c r="A46" s="207" t="s">
        <v>126</v>
      </c>
      <c r="B46" s="27"/>
      <c r="C46" s="27"/>
      <c r="D46" s="27"/>
      <c r="E46" s="27"/>
      <c r="F46" s="27"/>
      <c r="G46" s="20">
        <f t="shared" si="2"/>
        <v>0</v>
      </c>
    </row>
    <row r="47" spans="1:7" ht="14.25" thickBot="1" thickTop="1">
      <c r="A47" s="208" t="s">
        <v>133</v>
      </c>
      <c r="B47" s="19">
        <f aca="true" t="shared" si="3" ref="B47:G47">SUM(B28:B46)</f>
        <v>5845530</v>
      </c>
      <c r="C47" s="19">
        <f t="shared" si="3"/>
        <v>540659</v>
      </c>
      <c r="D47" s="19">
        <f t="shared" si="3"/>
        <v>958389</v>
      </c>
      <c r="E47" s="19">
        <f t="shared" si="3"/>
        <v>8707437</v>
      </c>
      <c r="F47" s="19">
        <f t="shared" si="3"/>
        <v>0</v>
      </c>
      <c r="G47" s="19">
        <f t="shared" si="3"/>
        <v>16052015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zoomScale="120" zoomScaleNormal="120" zoomScalePageLayoutView="0" workbookViewId="0" topLeftCell="A1">
      <selection activeCell="A4" sqref="A4:D4"/>
    </sheetView>
  </sheetViews>
  <sheetFormatPr defaultColWidth="9.140625" defaultRowHeight="12.75"/>
  <cols>
    <col min="1" max="1" width="49.57421875" style="95" customWidth="1"/>
    <col min="2" max="3" width="19.2812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28</v>
      </c>
      <c r="B1" s="232" t="str">
        <f>'ФИ-Почетна'!$C$18</f>
        <v>Makedonski Telekom AD Skopje </v>
      </c>
      <c r="C1" s="250"/>
      <c r="D1" s="250"/>
    </row>
    <row r="2" spans="1:4" ht="12.75">
      <c r="A2" s="94" t="s">
        <v>30</v>
      </c>
      <c r="B2" s="120" t="str">
        <f>'ФИ-Почетна'!$C$22</f>
        <v>01.01 - 31.12</v>
      </c>
      <c r="C2" s="99" t="s">
        <v>327</v>
      </c>
      <c r="D2" s="98">
        <f>'ФИ-Почетна'!$C$23</f>
        <v>2023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1"/>
      <c r="B5" s="101"/>
      <c r="C5" s="251" t="s">
        <v>35</v>
      </c>
      <c r="D5" s="251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15823454</v>
      </c>
      <c r="C8" s="125">
        <f>'Биланс на состојба'!C11</f>
        <v>15566420</v>
      </c>
      <c r="D8" s="125">
        <f>'Биланс на состојба'!D11</f>
        <v>98.37561381983984</v>
      </c>
    </row>
    <row r="9" spans="1:4" ht="14.25" thickBot="1" thickTop="1">
      <c r="A9" s="126" t="s">
        <v>189</v>
      </c>
      <c r="B9" s="127">
        <f>'Биланс на состојба'!B12</f>
        <v>3588583</v>
      </c>
      <c r="C9" s="127">
        <f>'Биланс на состојба'!C12</f>
        <v>3507069</v>
      </c>
      <c r="D9" s="125">
        <f>'Биланс на состојба'!D12</f>
        <v>97.72851847093963</v>
      </c>
    </row>
    <row r="10" spans="1:4" ht="14.25" thickBot="1" thickTop="1">
      <c r="A10" s="124" t="s">
        <v>190</v>
      </c>
      <c r="B10" s="125">
        <f>'Биланс на состојба'!B13</f>
        <v>11360423</v>
      </c>
      <c r="C10" s="125">
        <f>'Биланс на состојба'!C13</f>
        <v>11280967</v>
      </c>
      <c r="D10" s="125">
        <f>'Биланс на состојба'!D13</f>
        <v>99.30058942347482</v>
      </c>
    </row>
    <row r="11" spans="1:4" ht="14.25" thickBot="1" thickTop="1">
      <c r="A11" s="128" t="s">
        <v>328</v>
      </c>
      <c r="B11" s="127">
        <f>'Биланс на состојба'!B14</f>
        <v>2991954</v>
      </c>
      <c r="C11" s="127">
        <f>'Биланс на состојба'!C14</f>
        <v>2862203</v>
      </c>
      <c r="D11" s="129">
        <f>'Биланс на состојба'!D14</f>
        <v>95.66333573310285</v>
      </c>
    </row>
    <row r="12" spans="1:4" ht="14.25" thickBot="1" thickTop="1">
      <c r="A12" s="128" t="s">
        <v>329</v>
      </c>
      <c r="B12" s="127">
        <f>'Биланс на состојба'!B15</f>
        <v>6893831</v>
      </c>
      <c r="C12" s="127">
        <f>'Биланс на состојба'!C15</f>
        <v>7428503</v>
      </c>
      <c r="D12" s="129">
        <f>'Биланс на состојба'!D15</f>
        <v>107.75580370333999</v>
      </c>
    </row>
    <row r="13" spans="1:4" ht="14.25" thickBot="1" thickTop="1">
      <c r="A13" s="128" t="s">
        <v>330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331</v>
      </c>
      <c r="B14" s="127">
        <f>'Биланс на состојба'!B17</f>
        <v>1474638</v>
      </c>
      <c r="C14" s="127">
        <f>'Биланс на состојба'!C17</f>
        <v>990261</v>
      </c>
      <c r="D14" s="129">
        <f>'Биланс на состојба'!D17</f>
        <v>67.15281987850578</v>
      </c>
    </row>
    <row r="15" spans="1:4" s="130" customFormat="1" ht="14.25" thickBot="1" thickTop="1">
      <c r="A15" s="124" t="s">
        <v>332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333</v>
      </c>
      <c r="B16" s="125">
        <f>'Биланс на состојба'!B19</f>
        <v>228364</v>
      </c>
      <c r="C16" s="125">
        <f>'Биланс на состојба'!C19</f>
        <v>277260</v>
      </c>
      <c r="D16" s="125">
        <f>'Биланс на состојба'!D19</f>
        <v>121.41143087351772</v>
      </c>
    </row>
    <row r="17" spans="1:4" ht="14.25" thickBot="1" thickTop="1">
      <c r="A17" s="128" t="s">
        <v>191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25" thickBot="1" thickTop="1">
      <c r="A18" s="128" t="s">
        <v>192</v>
      </c>
      <c r="B18" s="127">
        <f>'Биланс на состојба'!B21</f>
        <v>0</v>
      </c>
      <c r="C18" s="127">
        <f>'Биланс на состојба'!C21</f>
        <v>0</v>
      </c>
      <c r="D18" s="129">
        <f>'Биланс на состојба'!D21</f>
        <v>0</v>
      </c>
    </row>
    <row r="19" spans="1:4" ht="14.25" thickBot="1" thickTop="1">
      <c r="A19" s="131" t="s">
        <v>334</v>
      </c>
      <c r="B19" s="127">
        <f>'Биланс на состојба'!B22</f>
        <v>6029</v>
      </c>
      <c r="C19" s="127">
        <f>'Биланс на состојба'!C22</f>
        <v>2759</v>
      </c>
      <c r="D19" s="129">
        <f>'Биланс на состојба'!D22</f>
        <v>45.762149610217286</v>
      </c>
    </row>
    <row r="20" spans="1:4" ht="14.25" thickBot="1" thickTop="1">
      <c r="A20" s="131" t="s">
        <v>335</v>
      </c>
      <c r="B20" s="127">
        <f>'Биланс на состојба'!B23</f>
        <v>222335</v>
      </c>
      <c r="C20" s="127">
        <f>'Биланс на состојба'!C23</f>
        <v>274501</v>
      </c>
      <c r="D20" s="129">
        <f>'Биланс на состојба'!D23</f>
        <v>123.4627926327389</v>
      </c>
    </row>
    <row r="21" spans="1:4" ht="14.25" thickBot="1" thickTop="1">
      <c r="A21" s="131" t="s">
        <v>336</v>
      </c>
      <c r="B21" s="127">
        <f>'Биланс на состојба'!B24</f>
        <v>0</v>
      </c>
      <c r="C21" s="127">
        <f>'Биланс на состојба'!C24</f>
        <v>0</v>
      </c>
      <c r="D21" s="129">
        <f>'Биланс на состојба'!D24</f>
        <v>0</v>
      </c>
    </row>
    <row r="22" spans="1:4" s="130" customFormat="1" ht="14.25" thickBot="1" thickTop="1">
      <c r="A22" s="124" t="s">
        <v>193</v>
      </c>
      <c r="B22" s="125">
        <f>'Биланс на состојба'!B25</f>
        <v>646084</v>
      </c>
      <c r="C22" s="125">
        <f>'Биланс на состојба'!C25</f>
        <v>501124</v>
      </c>
      <c r="D22" s="125">
        <f>'Биланс на состојба'!D25</f>
        <v>77.56328898409495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4585926</v>
      </c>
      <c r="C24" s="127">
        <f>'Биланс на состојба'!C27</f>
        <v>5015376</v>
      </c>
      <c r="D24" s="125">
        <f>'Биланс на состојба'!D27</f>
        <v>109.3645209277254</v>
      </c>
    </row>
    <row r="25" spans="1:4" ht="14.25" thickBot="1" thickTop="1">
      <c r="A25" s="126" t="s">
        <v>196</v>
      </c>
      <c r="B25" s="125">
        <f>'Биланс на состојба'!B28</f>
        <v>419936</v>
      </c>
      <c r="C25" s="125">
        <f>'Биланс на состојба'!C28</f>
        <v>352174</v>
      </c>
      <c r="D25" s="129">
        <f>'Биланс на состојба'!D28</f>
        <v>83.86373161624628</v>
      </c>
    </row>
    <row r="26" spans="1:4" ht="14.25" thickBot="1" thickTop="1">
      <c r="A26" s="128" t="s">
        <v>197</v>
      </c>
      <c r="B26" s="127">
        <f>'Биланс на состојба'!B29</f>
        <v>2883641</v>
      </c>
      <c r="C26" s="127">
        <f>'Биланс на состојба'!C29</f>
        <v>3171036</v>
      </c>
      <c r="D26" s="129">
        <f>'Биланс на состојба'!D29</f>
        <v>109.96639318139809</v>
      </c>
    </row>
    <row r="27" spans="1:4" ht="14.25" thickBot="1" thickTop="1">
      <c r="A27" s="128" t="s">
        <v>337</v>
      </c>
      <c r="B27" s="127">
        <f>'Биланс на состојба'!B30</f>
        <v>253232</v>
      </c>
      <c r="C27" s="127">
        <f>'Биланс на состојба'!C30</f>
        <v>180523</v>
      </c>
      <c r="D27" s="129">
        <f>'Биланс на состојба'!D30</f>
        <v>71.2875939849624</v>
      </c>
    </row>
    <row r="28" spans="1:4" ht="14.25" thickBot="1" thickTop="1">
      <c r="A28" s="128" t="s">
        <v>198</v>
      </c>
      <c r="B28" s="127">
        <f>'Биланс на состојба'!B31</f>
        <v>0</v>
      </c>
      <c r="C28" s="127">
        <f>'Биланс на состојба'!C31</f>
        <v>0</v>
      </c>
      <c r="D28" s="129">
        <f>'Биланс на состојба'!D31</f>
        <v>0</v>
      </c>
    </row>
    <row r="29" spans="1:4" ht="14.25" thickBot="1" thickTop="1">
      <c r="A29" s="126" t="s">
        <v>199</v>
      </c>
      <c r="B29" s="127">
        <f>'Биланс на состојба'!B32</f>
        <v>733224</v>
      </c>
      <c r="C29" s="127">
        <f>'Биланс на состојба'!C32</f>
        <v>1079490</v>
      </c>
      <c r="D29" s="129">
        <f>'Биланс на состојба'!D32</f>
        <v>147.225131746915</v>
      </c>
    </row>
    <row r="30" spans="1:4" ht="14.25" thickBot="1" thickTop="1">
      <c r="A30" s="126" t="s">
        <v>338</v>
      </c>
      <c r="B30" s="127">
        <f>'Биланс на состојба'!B33</f>
        <v>295893</v>
      </c>
      <c r="C30" s="127">
        <f>'Биланс на состојба'!C33</f>
        <v>232153</v>
      </c>
      <c r="D30" s="129">
        <f>'Биланс на состојба'!D33</f>
        <v>78.45842922948498</v>
      </c>
    </row>
    <row r="31" spans="1:4" ht="14.25" thickBot="1" thickTop="1">
      <c r="A31" s="132" t="s">
        <v>200</v>
      </c>
      <c r="B31" s="125">
        <f>'Биланс на состојба'!B34</f>
        <v>20409380</v>
      </c>
      <c r="C31" s="125">
        <f>'Биланс на состојба'!C34</f>
        <v>20581796</v>
      </c>
      <c r="D31" s="125">
        <f>'Биланс на состојба'!D34</f>
        <v>100.84478803373742</v>
      </c>
    </row>
    <row r="32" spans="1:4" ht="14.25" thickBot="1" thickTop="1">
      <c r="A32" s="126" t="s">
        <v>201</v>
      </c>
      <c r="B32" s="129">
        <f>'Биланс на состојба'!B35</f>
        <v>0</v>
      </c>
      <c r="C32" s="129">
        <f>'Биланс на состојба'!C35</f>
        <v>0</v>
      </c>
      <c r="D32" s="129">
        <f>'Биланс на состојба'!D35</f>
        <v>0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15639458</v>
      </c>
      <c r="C34" s="125">
        <f>'Биланс на состојба'!C37</f>
        <v>16052015</v>
      </c>
      <c r="D34" s="125">
        <f>'Биланс на состојба'!D37</f>
        <v>102.63792389736268</v>
      </c>
    </row>
    <row r="35" spans="1:4" ht="14.25" thickBot="1" thickTop="1">
      <c r="A35" s="136" t="s">
        <v>339</v>
      </c>
      <c r="B35" s="127">
        <f>'Биланс на состојба'!B38</f>
        <v>6386189</v>
      </c>
      <c r="C35" s="127">
        <f>'Биланс на состојба'!C38</f>
        <v>6386189</v>
      </c>
      <c r="D35" s="129">
        <f>'Биланс на состојба'!D38</f>
        <v>100</v>
      </c>
    </row>
    <row r="36" spans="1:4" ht="14.25" thickBot="1" thickTop="1">
      <c r="A36" s="137" t="s">
        <v>204</v>
      </c>
      <c r="B36" s="127">
        <f>'Биланс на состојба'!B39</f>
        <v>958389</v>
      </c>
      <c r="C36" s="127">
        <f>'Биланс на состојба'!C39</f>
        <v>958389</v>
      </c>
      <c r="D36" s="129">
        <f>'Биланс на состојба'!D39</f>
        <v>100</v>
      </c>
    </row>
    <row r="37" spans="1:4" ht="14.25" thickBot="1" thickTop="1">
      <c r="A37" s="126" t="s">
        <v>205</v>
      </c>
      <c r="B37" s="127">
        <f>'Биланс на состојба'!B40</f>
        <v>8294880</v>
      </c>
      <c r="C37" s="127">
        <f>'Биланс на состојба'!C40</f>
        <v>8707437</v>
      </c>
      <c r="D37" s="129">
        <f>'Биланс на состојба'!D40</f>
        <v>104.97363433829061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4769922</v>
      </c>
      <c r="C39" s="125">
        <f>'Биланс на состојба'!C42</f>
        <v>4529781</v>
      </c>
      <c r="D39" s="125">
        <f>'Биланс на состојба'!D42</f>
        <v>94.96551515936738</v>
      </c>
    </row>
    <row r="40" spans="1:4" ht="14.25" thickBot="1" thickTop="1">
      <c r="A40" s="132" t="s">
        <v>208</v>
      </c>
      <c r="B40" s="125">
        <f>'Биланс на состојба'!B43</f>
        <v>3976116</v>
      </c>
      <c r="C40" s="125">
        <f>'Биланс на состојба'!C43</f>
        <v>3864353</v>
      </c>
      <c r="D40" s="125">
        <f>'Биланс на состојба'!D43</f>
        <v>97.18914136307895</v>
      </c>
    </row>
    <row r="41" spans="1:4" ht="14.25" thickBot="1" thickTop="1">
      <c r="A41" s="126" t="s">
        <v>209</v>
      </c>
      <c r="B41" s="127">
        <f>'Биланс на состојба'!B44</f>
        <v>2087803</v>
      </c>
      <c r="C41" s="127">
        <f>'Биланс на состојба'!C44</f>
        <v>2173066</v>
      </c>
      <c r="D41" s="129">
        <f>'Биланс на состојба'!D44</f>
        <v>104.08386231842755</v>
      </c>
    </row>
    <row r="42" spans="1:4" ht="14.25" thickBot="1" thickTop="1">
      <c r="A42" s="128" t="s">
        <v>210</v>
      </c>
      <c r="B42" s="127">
        <f>'Биланс на состојба'!B45</f>
        <v>0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48607</v>
      </c>
      <c r="C43" s="127">
        <f>'Биланс на состојба'!C46</f>
        <v>57593</v>
      </c>
      <c r="D43" s="129">
        <f>'Биланс на состојба'!D46</f>
        <v>118.48704919044582</v>
      </c>
    </row>
    <row r="44" spans="1:4" ht="14.25" thickBot="1" thickTop="1">
      <c r="A44" s="128" t="s">
        <v>212</v>
      </c>
      <c r="B44" s="127">
        <f>'Биланс на состојба'!B47</f>
        <v>100300</v>
      </c>
      <c r="C44" s="127">
        <f>'Биланс на состојба'!C47</f>
        <v>118440</v>
      </c>
      <c r="D44" s="129">
        <f>'Биланс на состојба'!D47</f>
        <v>118.08574277168495</v>
      </c>
    </row>
    <row r="45" spans="1:4" ht="14.25" thickBot="1" thickTop="1">
      <c r="A45" s="128" t="s">
        <v>340</v>
      </c>
      <c r="B45" s="129">
        <f>'Биланс на состојба'!B48</f>
        <v>583216</v>
      </c>
      <c r="C45" s="129">
        <f>'Биланс на состојба'!C48</f>
        <v>520124</v>
      </c>
      <c r="D45" s="129">
        <f>'Биланс на состојба'!D48</f>
        <v>89.18205261858385</v>
      </c>
    </row>
    <row r="46" spans="1:4" ht="14.25" thickBot="1" thickTop="1">
      <c r="A46" s="128" t="s">
        <v>341</v>
      </c>
      <c r="B46" s="127">
        <f>'Биланс на состојба'!B49</f>
        <v>1156190</v>
      </c>
      <c r="C46" s="127">
        <f>'Биланс на состојба'!C49</f>
        <v>995130</v>
      </c>
      <c r="D46" s="129">
        <f>'Биланс на состојба'!D49</f>
        <v>86.06976362016624</v>
      </c>
    </row>
    <row r="47" spans="1:4" ht="14.25" thickBot="1" thickTop="1">
      <c r="A47" s="128" t="s">
        <v>342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793806</v>
      </c>
      <c r="C48" s="125">
        <f>'Биланс на состојба'!C51</f>
        <v>665428</v>
      </c>
      <c r="D48" s="125">
        <f>'Биланс на состојба'!D51</f>
        <v>83.82753468731656</v>
      </c>
    </row>
    <row r="49" spans="1:4" ht="14.25" thickBot="1" thickTop="1">
      <c r="A49" s="128" t="s">
        <v>214</v>
      </c>
      <c r="B49" s="127">
        <f>'Биланс на состојба'!B52</f>
        <v>0</v>
      </c>
      <c r="C49" s="127">
        <f>'Биланс на состојба'!C52</f>
        <v>0</v>
      </c>
      <c r="D49" s="129">
        <f>'Биланс на состојба'!D52</f>
        <v>0</v>
      </c>
    </row>
    <row r="50" spans="1:4" ht="14.25" thickBot="1" thickTop="1">
      <c r="A50" s="128" t="s">
        <v>240</v>
      </c>
      <c r="B50" s="127">
        <f>'Биланс на состојба'!B53</f>
        <v>697432</v>
      </c>
      <c r="C50" s="127">
        <f>'Биланс на состојба'!C53</f>
        <v>594241</v>
      </c>
      <c r="D50" s="129">
        <f>'Биланс на состојба'!D53</f>
        <v>85.20414893494993</v>
      </c>
    </row>
    <row r="51" spans="1:4" ht="14.25" thickBot="1" thickTop="1">
      <c r="A51" s="128" t="s">
        <v>216</v>
      </c>
      <c r="B51" s="127">
        <f>'Биланс на состојба'!B54</f>
        <v>73511</v>
      </c>
      <c r="C51" s="127">
        <f>'Биланс на состојба'!C54</f>
        <v>70256</v>
      </c>
      <c r="D51" s="129">
        <f>'Биланс на состојба'!D54</f>
        <v>95.57209125164941</v>
      </c>
    </row>
    <row r="52" spans="1:4" ht="14.25" thickBot="1" thickTop="1">
      <c r="A52" s="128" t="s">
        <v>343</v>
      </c>
      <c r="B52" s="127">
        <f>'Биланс на состојба'!B55</f>
        <v>22863</v>
      </c>
      <c r="C52" s="127">
        <f>'Биланс на состојба'!C55</f>
        <v>931</v>
      </c>
      <c r="D52" s="129">
        <f>'Биланс на состојба'!D55</f>
        <v>4.072081529108166</v>
      </c>
    </row>
    <row r="53" spans="1:4" s="130" customFormat="1" ht="14.25" thickBot="1" thickTop="1">
      <c r="A53" s="124" t="s">
        <v>217</v>
      </c>
      <c r="B53" s="125">
        <f>'Биланс на состојба'!B56</f>
        <v>20409380</v>
      </c>
      <c r="C53" s="125">
        <f>'Биланс на состојба'!C56</f>
        <v>20581796</v>
      </c>
      <c r="D53" s="125">
        <f>'Биланс на состојба'!D56</f>
        <v>100.84478803373742</v>
      </c>
    </row>
    <row r="54" spans="1:4" ht="14.25" thickBot="1" thickTop="1">
      <c r="A54" s="126" t="s">
        <v>218</v>
      </c>
      <c r="B54" s="127">
        <f>'Биланс на состојба'!B57</f>
        <v>0</v>
      </c>
      <c r="C54" s="127">
        <f>'Биланс на состојба'!C57</f>
        <v>0</v>
      </c>
      <c r="D54" s="129">
        <f>'Биланс на состојба'!D57</f>
        <v>0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110" zoomScaleNormal="110" zoomScalePageLayoutView="0" workbookViewId="0" topLeftCell="A1">
      <selection activeCell="G23" sqref="G23"/>
    </sheetView>
  </sheetViews>
  <sheetFormatPr defaultColWidth="9.140625" defaultRowHeight="12.75"/>
  <cols>
    <col min="1" max="1" width="5.140625" style="141" customWidth="1"/>
    <col min="2" max="2" width="54.57421875" style="141" customWidth="1"/>
    <col min="3" max="4" width="18.421875" style="141" customWidth="1"/>
    <col min="5" max="16384" width="9.1406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255" t="str">
        <f>'ФИ-Почетна'!$C$18</f>
        <v>Makedonski Telekom AD Skopje </v>
      </c>
      <c r="D2" s="256"/>
      <c r="E2" s="256"/>
    </row>
    <row r="3" spans="1:5" ht="12.75" customHeight="1">
      <c r="A3" s="139"/>
      <c r="B3" s="142" t="s">
        <v>30</v>
      </c>
      <c r="C3" s="144" t="str">
        <f>'ФИ-Почетна'!$C$22</f>
        <v>01.01 - 31.12</v>
      </c>
      <c r="D3" s="145" t="s">
        <v>327</v>
      </c>
      <c r="E3" s="143">
        <f>'ФИ-Почетна'!$C$23</f>
        <v>2023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254" t="s">
        <v>27</v>
      </c>
      <c r="C6" s="254"/>
      <c r="D6" s="254"/>
      <c r="E6" s="254"/>
    </row>
    <row r="7" spans="1:5" ht="12.75">
      <c r="A7" s="139"/>
      <c r="B7" s="254"/>
      <c r="C7" s="254"/>
      <c r="D7" s="254"/>
      <c r="E7" s="254"/>
    </row>
    <row r="8" spans="1:5" s="150" customFormat="1" ht="15" customHeight="1" thickBot="1">
      <c r="A8" s="148"/>
      <c r="B8" s="149"/>
      <c r="C8" s="253" t="s">
        <v>35</v>
      </c>
      <c r="D8" s="253"/>
      <c r="E8" s="253"/>
    </row>
    <row r="9" spans="1:5" s="152" customFormat="1" ht="25.5" customHeight="1" thickBot="1" thickTop="1">
      <c r="A9" s="252"/>
      <c r="B9" s="252" t="s">
        <v>34</v>
      </c>
      <c r="C9" s="151" t="s">
        <v>25</v>
      </c>
      <c r="D9" s="151" t="s">
        <v>26</v>
      </c>
      <c r="E9" s="151" t="s">
        <v>29</v>
      </c>
    </row>
    <row r="10" spans="1:5" ht="46.5" thickBot="1" thickTop="1">
      <c r="A10" s="252"/>
      <c r="B10" s="252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376</v>
      </c>
      <c r="C11" s="125">
        <f>'Биланс на успех - природа'!C11</f>
        <v>11880860</v>
      </c>
      <c r="D11" s="125">
        <f>'Биланс на успех - природа'!D11</f>
        <v>12060850</v>
      </c>
      <c r="E11" s="125">
        <f>'Биланс на успех - природа'!E11</f>
        <v>101.51495767141436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11769333</v>
      </c>
      <c r="D12" s="129">
        <f>'Биланс на успех - природа'!D12</f>
        <v>11912553</v>
      </c>
      <c r="E12" s="129">
        <f>'Биланс на успех - природа'!E12</f>
        <v>101.21689139053164</v>
      </c>
      <c r="F12" s="156"/>
    </row>
    <row r="13" spans="1:6" ht="15.75" customHeight="1" thickBot="1" thickTop="1">
      <c r="A13" s="154" t="s">
        <v>344</v>
      </c>
      <c r="B13" s="157" t="s">
        <v>235</v>
      </c>
      <c r="C13" s="158">
        <f>'Биланс на успех - природа'!C13</f>
        <v>11327408</v>
      </c>
      <c r="D13" s="158">
        <f>'Биланс на успех - природа'!D13</f>
        <v>11412776</v>
      </c>
      <c r="E13" s="129">
        <f>'Биланс на успех - природа'!E13</f>
        <v>100.75364108011296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441925</v>
      </c>
      <c r="D14" s="158">
        <f>'Биланс на успех - природа'!D14</f>
        <v>499777</v>
      </c>
      <c r="E14" s="129">
        <f>'Биланс на успех - природа'!E14</f>
        <v>113.0909090909091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372</v>
      </c>
      <c r="C16" s="158">
        <f>'Биланс на успех - природа'!C16</f>
        <v>0</v>
      </c>
      <c r="D16" s="158">
        <f>'Биланс на успех - природа'!D16</f>
        <v>0</v>
      </c>
      <c r="E16" s="129">
        <f>'Биланс на успех - природа'!E16</f>
        <v>0</v>
      </c>
      <c r="F16" s="156"/>
    </row>
    <row r="17" spans="1:6" ht="27" thickBot="1" thickTop="1">
      <c r="A17" s="154">
        <v>5</v>
      </c>
      <c r="B17" s="157" t="s">
        <v>373</v>
      </c>
      <c r="C17" s="158">
        <f>'Биланс на успех - природа'!C17</f>
        <v>0</v>
      </c>
      <c r="D17" s="158">
        <f>'Биланс на успех - природа'!D17</f>
        <v>0</v>
      </c>
      <c r="E17" s="129">
        <f>'Биланс на успех - природа'!E17</f>
        <v>0</v>
      </c>
      <c r="F17" s="156"/>
    </row>
    <row r="18" spans="1:6" ht="18" customHeight="1" thickBot="1" thickTop="1">
      <c r="A18" s="154">
        <v>6</v>
      </c>
      <c r="B18" s="157" t="s">
        <v>374</v>
      </c>
      <c r="C18" s="158">
        <f>'Биланс на успех - природа'!C18</f>
        <v>0</v>
      </c>
      <c r="D18" s="158">
        <f>'Биланс на успех - природа'!D18</f>
        <v>0</v>
      </c>
      <c r="E18" s="129">
        <f>'Биланс на успех - природа'!E18</f>
        <v>0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111527</v>
      </c>
      <c r="D19" s="158">
        <f>'Биланс на успех - природа'!D19</f>
        <v>148297</v>
      </c>
      <c r="E19" s="129">
        <f>'Биланс на успех - природа'!E19</f>
        <v>132.96959480663875</v>
      </c>
      <c r="F19" s="156"/>
    </row>
    <row r="20" spans="1:6" ht="18" customHeight="1" thickBot="1" thickTop="1">
      <c r="A20" s="154">
        <v>8</v>
      </c>
      <c r="B20" s="160" t="s">
        <v>375</v>
      </c>
      <c r="C20" s="125">
        <f>'Биланс на успех - природа'!C20</f>
        <v>10067295</v>
      </c>
      <c r="D20" s="125">
        <f>'Биланс на успех - природа'!D20</f>
        <v>9720101</v>
      </c>
      <c r="E20" s="125">
        <f>'Биланс на успех - природа'!E20</f>
        <v>96.55126824037639</v>
      </c>
      <c r="F20" s="156"/>
    </row>
    <row r="21" spans="1:6" ht="18" customHeight="1" thickBot="1" thickTop="1">
      <c r="A21" s="154">
        <v>9</v>
      </c>
      <c r="B21" s="161" t="s">
        <v>362</v>
      </c>
      <c r="C21" s="158">
        <f>'Биланс на успех - природа'!C21</f>
        <v>2370469</v>
      </c>
      <c r="D21" s="158">
        <f>'Биланс на успех - природа'!D21</f>
        <v>2133394</v>
      </c>
      <c r="E21" s="129">
        <f>'Биланс на успех - природа'!E21</f>
        <v>89.99881458057456</v>
      </c>
      <c r="F21" s="156"/>
    </row>
    <row r="22" spans="1:6" ht="18" customHeight="1" thickBot="1" thickTop="1">
      <c r="A22" s="154">
        <v>10</v>
      </c>
      <c r="B22" s="161" t="s">
        <v>363</v>
      </c>
      <c r="C22" s="158">
        <f>'Биланс на успех - природа'!C22</f>
        <v>670979</v>
      </c>
      <c r="D22" s="158">
        <f>'Биланс на успех - природа'!D22</f>
        <v>540485</v>
      </c>
      <c r="E22" s="129">
        <f>'Биланс на успех - природа'!E22</f>
        <v>80.5517013200115</v>
      </c>
      <c r="F22" s="156"/>
    </row>
    <row r="23" spans="1:6" ht="18" customHeight="1" thickBot="1" thickTop="1">
      <c r="A23" s="154">
        <v>11</v>
      </c>
      <c r="B23" s="161" t="s">
        <v>364</v>
      </c>
      <c r="C23" s="158">
        <f>'Биланс на успех - природа'!C23</f>
        <v>0</v>
      </c>
      <c r="D23" s="158">
        <f>'Биланс на успех - природа'!D23</f>
        <v>0</v>
      </c>
      <c r="E23" s="129">
        <f>'Биланс на успех - природа'!E23</f>
        <v>0</v>
      </c>
      <c r="F23" s="156"/>
    </row>
    <row r="24" spans="1:6" ht="14.25" thickBot="1" thickTop="1">
      <c r="A24" s="154">
        <v>12</v>
      </c>
      <c r="B24" s="161" t="s">
        <v>365</v>
      </c>
      <c r="C24" s="158">
        <f>'Биланс на успех - природа'!C24</f>
        <v>2231816</v>
      </c>
      <c r="D24" s="158">
        <f>'Биланс на успех - природа'!D24</f>
        <v>2211249</v>
      </c>
      <c r="E24" s="129">
        <f>'Биланс на успех - природа'!E24</f>
        <v>99.07846345756101</v>
      </c>
      <c r="F24" s="156"/>
    </row>
    <row r="25" spans="1:6" ht="18" customHeight="1" thickBot="1" thickTop="1">
      <c r="A25" s="154">
        <v>13</v>
      </c>
      <c r="B25" s="161" t="s">
        <v>366</v>
      </c>
      <c r="C25" s="158">
        <f>'Биланс на успех - природа'!C25</f>
        <v>727051</v>
      </c>
      <c r="D25" s="158">
        <f>'Биланс на успех - природа'!D25</f>
        <v>763734</v>
      </c>
      <c r="E25" s="129">
        <f>'Биланс на успех - природа'!E25</f>
        <v>105.04545073179186</v>
      </c>
      <c r="F25" s="156"/>
    </row>
    <row r="26" spans="1:6" ht="18" customHeight="1" thickBot="1" thickTop="1">
      <c r="A26" s="154">
        <v>14</v>
      </c>
      <c r="B26" s="161" t="s">
        <v>367</v>
      </c>
      <c r="C26" s="158">
        <f>'Биланс на успех - природа'!C26</f>
        <v>966514</v>
      </c>
      <c r="D26" s="158">
        <f>'Биланс на успех - природа'!D26</f>
        <v>1056933</v>
      </c>
      <c r="E26" s="129">
        <f>'Биланс на успех - природа'!E26</f>
        <v>109.35516712639443</v>
      </c>
      <c r="F26" s="156"/>
    </row>
    <row r="27" spans="1:6" ht="14.25" customHeight="1" thickBot="1" thickTop="1">
      <c r="A27" s="154">
        <v>15</v>
      </c>
      <c r="B27" s="157" t="s">
        <v>368</v>
      </c>
      <c r="C27" s="158">
        <f>'Биланс на успех - природа'!C27</f>
        <v>2793719</v>
      </c>
      <c r="D27" s="158">
        <f>'Биланс на успех - природа'!D27</f>
        <v>2745926</v>
      </c>
      <c r="E27" s="129">
        <f>'Биланс на успех - природа'!E27</f>
        <v>98.28926960800281</v>
      </c>
      <c r="F27" s="156"/>
    </row>
    <row r="28" spans="1:6" ht="18" customHeight="1" thickBot="1" thickTop="1">
      <c r="A28" s="154">
        <v>16</v>
      </c>
      <c r="B28" s="161" t="s">
        <v>369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370</v>
      </c>
      <c r="C29" s="158">
        <f>'Биланс на успех - природа'!C29</f>
        <v>214161</v>
      </c>
      <c r="D29" s="158">
        <f>'Биланс на успех - природа'!D29</f>
        <v>207206</v>
      </c>
      <c r="E29" s="129">
        <f>'Биланс на успех - природа'!E29</f>
        <v>96.75244325530792</v>
      </c>
      <c r="F29" s="156"/>
    </row>
    <row r="30" spans="1:6" ht="18" customHeight="1" thickBot="1" thickTop="1">
      <c r="A30" s="154">
        <v>18</v>
      </c>
      <c r="B30" s="161" t="s">
        <v>371</v>
      </c>
      <c r="C30" s="158">
        <f>'Биланс на успех - природа'!C30</f>
        <v>89569</v>
      </c>
      <c r="D30" s="158">
        <f>'Биланс на успех - природа'!D30</f>
        <v>60482</v>
      </c>
      <c r="E30" s="129">
        <f>'Биланс на успех - природа'!E30</f>
        <v>67.52559479284128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3017</v>
      </c>
      <c r="D31" s="158">
        <f>'Биланс на успех - природа'!D31</f>
        <v>692</v>
      </c>
      <c r="E31" s="129">
        <f>'Биланс на успех - природа'!E31</f>
        <v>22.936692078223402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1813565</v>
      </c>
      <c r="D32" s="162">
        <f>'Биланс на успех - природа'!D32</f>
        <v>2340749</v>
      </c>
      <c r="E32" s="162">
        <f>'Биланс на успех - природа'!E32</f>
        <v>129.0689332888537</v>
      </c>
      <c r="F32" s="156"/>
    </row>
    <row r="33" spans="1:6" ht="14.25" customHeight="1" thickBot="1" thickTop="1">
      <c r="A33" s="154">
        <v>21</v>
      </c>
      <c r="B33" s="161" t="s">
        <v>351</v>
      </c>
      <c r="C33" s="162">
        <f>'Биланс на успех - природа'!C33</f>
        <v>24849</v>
      </c>
      <c r="D33" s="162">
        <f>'Биланс на успех - природа'!D33</f>
        <v>72676</v>
      </c>
      <c r="E33" s="125">
        <f>'Биланс на успех - природа'!E33</f>
        <v>292.4705219525937</v>
      </c>
      <c r="F33" s="156"/>
    </row>
    <row r="34" spans="1:6" ht="30" customHeight="1" thickBot="1" thickTop="1">
      <c r="A34" s="154" t="s">
        <v>345</v>
      </c>
      <c r="B34" s="157" t="s">
        <v>256</v>
      </c>
      <c r="C34" s="158">
        <f>'Биланс на успех - природа'!C34</f>
        <v>24849</v>
      </c>
      <c r="D34" s="158">
        <f>'Биланс на успех - природа'!D34</f>
        <v>72676</v>
      </c>
      <c r="E34" s="129">
        <f>'Биланс на успех - природа'!E34</f>
        <v>292.4705219525937</v>
      </c>
      <c r="F34" s="156"/>
    </row>
    <row r="35" spans="1:6" ht="18.75" customHeight="1" thickBot="1" thickTop="1">
      <c r="A35" s="154" t="s">
        <v>346</v>
      </c>
      <c r="B35" s="157" t="s">
        <v>352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347</v>
      </c>
      <c r="B36" s="157" t="s">
        <v>353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354</v>
      </c>
      <c r="C37" s="125">
        <f>'Биланс на успех - природа'!C37</f>
        <v>131155</v>
      </c>
      <c r="D37" s="125">
        <f>'Биланс на успех - природа'!D37</f>
        <v>60819</v>
      </c>
      <c r="E37" s="125">
        <f>'Биланс на успех - природа'!E37</f>
        <v>46.3718501010255</v>
      </c>
      <c r="F37" s="156"/>
    </row>
    <row r="38" spans="1:6" ht="18" customHeight="1" thickBot="1" thickTop="1">
      <c r="A38" s="154" t="s">
        <v>348</v>
      </c>
      <c r="B38" s="157" t="s">
        <v>257</v>
      </c>
      <c r="C38" s="158">
        <f>'Биланс на успех - природа'!C38</f>
        <v>131155</v>
      </c>
      <c r="D38" s="158">
        <f>'Биланс на успех - природа'!D38</f>
        <v>60819</v>
      </c>
      <c r="E38" s="129">
        <f>'Биланс на успех - природа'!E38</f>
        <v>46.3718501010255</v>
      </c>
      <c r="F38" s="156"/>
    </row>
    <row r="39" spans="1:6" ht="18" customHeight="1" thickBot="1" thickTop="1">
      <c r="A39" s="154" t="s">
        <v>349</v>
      </c>
      <c r="B39" s="157" t="s">
        <v>258</v>
      </c>
      <c r="C39" s="158">
        <f>'Биланс на успех - природа'!C39</f>
        <v>0</v>
      </c>
      <c r="D39" s="158">
        <f>'Биланс на успех - природа'!D39</f>
        <v>0</v>
      </c>
      <c r="E39" s="129">
        <f>'Биланс на успех - природа'!E39</f>
        <v>0</v>
      </c>
      <c r="F39" s="156"/>
    </row>
    <row r="40" spans="1:6" ht="18" customHeight="1" thickBot="1" thickTop="1">
      <c r="A40" s="154" t="s">
        <v>350</v>
      </c>
      <c r="B40" s="157" t="s">
        <v>355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356</v>
      </c>
      <c r="C41" s="125">
        <f>'Биланс на успех - природа'!C41</f>
        <v>1707259</v>
      </c>
      <c r="D41" s="125">
        <f>'Биланс на успех - природа'!D41</f>
        <v>2352606</v>
      </c>
      <c r="E41" s="125">
        <f>'Биланс на успех - природа'!E41</f>
        <v>137.80018146045796</v>
      </c>
      <c r="F41" s="156"/>
    </row>
    <row r="42" spans="1:6" ht="18" customHeight="1" thickBot="1" thickTop="1">
      <c r="A42" s="154">
        <v>24</v>
      </c>
      <c r="B42" s="157" t="s">
        <v>357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1707259</v>
      </c>
      <c r="D43" s="125">
        <f>'Биланс на успех - природа'!D43</f>
        <v>2352606</v>
      </c>
      <c r="E43" s="125">
        <f>'Биланс на успех - природа'!E43</f>
        <v>137.80018146045796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206980</v>
      </c>
      <c r="D44" s="158">
        <f>'Биланс на успех - природа'!D44</f>
        <v>272255</v>
      </c>
      <c r="E44" s="129">
        <f>'Биланс на успех - природа'!E44</f>
        <v>131.5368634650691</v>
      </c>
      <c r="F44" s="156"/>
    </row>
    <row r="45" spans="1:6" ht="18" customHeight="1" thickBot="1" thickTop="1">
      <c r="A45" s="154">
        <v>27</v>
      </c>
      <c r="B45" s="160" t="s">
        <v>358</v>
      </c>
      <c r="C45" s="125">
        <f>'Биланс на успех - природа'!C45</f>
        <v>1500279</v>
      </c>
      <c r="D45" s="125">
        <f>'Биланс на успех - природа'!D45</f>
        <v>2080351</v>
      </c>
      <c r="E45" s="125">
        <f>'Биланс на успех - природа'!E45</f>
        <v>138.66427511149593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650121</v>
      </c>
      <c r="D46" s="158">
        <f>'Биланс на успех - природа'!D46</f>
        <v>901485</v>
      </c>
      <c r="E46" s="129">
        <f>'Биланс на успех - природа'!E46</f>
        <v>138.66418712824228</v>
      </c>
      <c r="F46" s="156"/>
    </row>
    <row r="47" spans="1:5" ht="14.25" thickBot="1" thickTop="1">
      <c r="A47" s="154">
        <v>29</v>
      </c>
      <c r="B47" s="160" t="s">
        <v>359</v>
      </c>
      <c r="C47" s="125">
        <f>'Биланс на успех - природа'!C47</f>
        <v>850158</v>
      </c>
      <c r="D47" s="125">
        <f>'Биланс на успех - природа'!D47</f>
        <v>1178866</v>
      </c>
      <c r="E47" s="125">
        <f>'Биланс на успех - природа'!E47</f>
        <v>138.6643423928258</v>
      </c>
    </row>
    <row r="48" spans="1:5" ht="14.25" thickBot="1" thickTop="1">
      <c r="A48" s="154">
        <v>30</v>
      </c>
      <c r="B48" s="157" t="s">
        <v>360</v>
      </c>
      <c r="C48" s="158">
        <f>'Биланс на успех - природа'!C48</f>
        <v>0</v>
      </c>
      <c r="D48" s="158">
        <f>'Биланс на успех - природа'!D48</f>
        <v>0</v>
      </c>
      <c r="E48" s="129">
        <f>'Биланс на успех - природа'!E48</f>
        <v>0</v>
      </c>
    </row>
    <row r="49" spans="1:5" ht="14.25" thickBot="1" thickTop="1">
      <c r="A49" s="154">
        <v>31</v>
      </c>
      <c r="B49" s="160" t="s">
        <v>361</v>
      </c>
      <c r="C49" s="125">
        <f>'Биланс на успех - природа'!C49</f>
        <v>1500279</v>
      </c>
      <c r="D49" s="125">
        <f>'Биланс на успех - природа'!D49</f>
        <v>2080351</v>
      </c>
      <c r="E49" s="125">
        <f>'Биланс на успех - природа'!E49</f>
        <v>138.66427511149593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110" zoomScaleNormal="110" zoomScalePageLayoutView="0" workbookViewId="0" topLeftCell="A1">
      <selection activeCell="C29" sqref="C29"/>
    </sheetView>
  </sheetViews>
  <sheetFormatPr defaultColWidth="9.140625" defaultRowHeight="12.75"/>
  <cols>
    <col min="1" max="1" width="70.28125" style="156" customWidth="1"/>
    <col min="2" max="2" width="15.28125" style="156" customWidth="1"/>
    <col min="3" max="3" width="13.57421875" style="156" customWidth="1"/>
    <col min="4" max="4" width="12.7109375" style="156" customWidth="1"/>
    <col min="5" max="16384" width="9.1406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257" t="str">
        <f>'ФИ-Почетна'!$C$18</f>
        <v>Makedonski Telekom AD Skopje </v>
      </c>
      <c r="C2" s="258"/>
      <c r="D2" s="258"/>
      <c r="E2" s="164"/>
    </row>
    <row r="3" spans="1:5" ht="12" customHeight="1">
      <c r="A3" s="142" t="s">
        <v>30</v>
      </c>
      <c r="B3" s="165" t="str">
        <f>'ФИ-Почетна'!$C$22</f>
        <v>01.01 - 31.12</v>
      </c>
      <c r="C3" s="166" t="s">
        <v>327</v>
      </c>
      <c r="D3" s="167">
        <f>'ФИ-Почетна'!$C$23</f>
        <v>2023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259" t="s">
        <v>112</v>
      </c>
      <c r="B5" s="259"/>
      <c r="C5" s="259"/>
      <c r="D5" s="140"/>
      <c r="E5" s="164"/>
      <c r="F5" s="164"/>
      <c r="G5" s="164"/>
    </row>
    <row r="6" spans="1:7" ht="12" customHeight="1" thickBot="1">
      <c r="A6" s="168"/>
      <c r="B6" s="140"/>
      <c r="C6" s="260" t="s">
        <v>35</v>
      </c>
      <c r="D6" s="260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4478099</v>
      </c>
      <c r="C8" s="173">
        <f>'Паричен тек'!C9</f>
        <v>4707013</v>
      </c>
      <c r="D8" s="173">
        <f>'Паричен тек'!D9</f>
        <v>105.11185661594351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1500279</v>
      </c>
      <c r="C9" s="175">
        <f>'Паричен тек'!C10</f>
        <v>2080351</v>
      </c>
      <c r="D9" s="175">
        <f>'Паричен тек'!D10</f>
        <v>138.66427511149593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2793719</v>
      </c>
      <c r="C11" s="177">
        <f>'Паричен тек'!C12</f>
        <v>2745926</v>
      </c>
      <c r="D11" s="177">
        <f>'Паричен тек'!D12</f>
        <v>98.28926960800281</v>
      </c>
      <c r="E11" s="164"/>
    </row>
    <row r="12" spans="1:5" ht="16.5" customHeight="1" thickBot="1" thickTop="1">
      <c r="A12" s="176" t="s">
        <v>69</v>
      </c>
      <c r="B12" s="177">
        <f>'Паричен тек'!B13</f>
        <v>173130</v>
      </c>
      <c r="C12" s="177">
        <f>'Паричен тек'!C13</f>
        <v>62385</v>
      </c>
      <c r="D12" s="177">
        <f>'Паричен тек'!D13</f>
        <v>36.033616357650324</v>
      </c>
      <c r="E12" s="164"/>
    </row>
    <row r="13" spans="1:5" ht="16.5" customHeight="1" thickBot="1" thickTop="1">
      <c r="A13" s="176" t="s">
        <v>70</v>
      </c>
      <c r="B13" s="177">
        <f>'Паричен тек'!B14</f>
        <v>78118</v>
      </c>
      <c r="C13" s="177">
        <f>'Паричен тек'!C14</f>
        <v>81149</v>
      </c>
      <c r="D13" s="177">
        <f>'Паричен тек'!D14</f>
        <v>103.88002765047747</v>
      </c>
      <c r="E13" s="164"/>
    </row>
    <row r="14" spans="1:5" ht="16.5" customHeight="1" thickBot="1" thickTop="1">
      <c r="A14" s="176" t="s">
        <v>71</v>
      </c>
      <c r="B14" s="177">
        <f>'Паричен тек'!B15</f>
        <v>-420466</v>
      </c>
      <c r="C14" s="177">
        <f>'Паричен тек'!C15</f>
        <v>-129104</v>
      </c>
      <c r="D14" s="177">
        <f>'Паричен тек'!D15</f>
        <v>0</v>
      </c>
      <c r="E14" s="164"/>
    </row>
    <row r="15" spans="1:5" ht="16.5" customHeight="1" thickBot="1" thickTop="1">
      <c r="A15" s="176" t="s">
        <v>72</v>
      </c>
      <c r="B15" s="177">
        <f>'Паричен тек'!B16</f>
        <v>-12291</v>
      </c>
      <c r="C15" s="177">
        <f>'Паричен тек'!C16</f>
        <v>38045</v>
      </c>
      <c r="D15" s="177">
        <f>'Паричен тек'!D16</f>
        <v>0</v>
      </c>
      <c r="E15" s="164"/>
    </row>
    <row r="16" spans="1:5" ht="16.5" customHeight="1" thickBot="1" thickTop="1">
      <c r="A16" s="176" t="s">
        <v>73</v>
      </c>
      <c r="B16" s="177">
        <f>'Паричен тек'!B17</f>
        <v>-12259</v>
      </c>
      <c r="C16" s="177">
        <f>'Паричен тек'!C17</f>
        <v>34086</v>
      </c>
      <c r="D16" s="177">
        <f>'Паричен тек'!D17</f>
        <v>0</v>
      </c>
      <c r="E16" s="164"/>
    </row>
    <row r="17" spans="1:5" ht="16.5" customHeight="1" thickBot="1" thickTop="1">
      <c r="A17" s="176" t="s">
        <v>223</v>
      </c>
      <c r="B17" s="177">
        <f>'Паричен тек'!B18</f>
        <v>-30876</v>
      </c>
      <c r="C17" s="177">
        <f>'Паричен тек'!C18</f>
        <v>63740</v>
      </c>
      <c r="D17" s="177">
        <f>'Паричен тек'!D18</f>
        <v>0</v>
      </c>
      <c r="E17" s="164"/>
    </row>
    <row r="18" spans="1:5" ht="16.5" customHeight="1" thickBot="1" thickTop="1">
      <c r="A18" s="176" t="s">
        <v>74</v>
      </c>
      <c r="B18" s="177">
        <f>'Паричен тек'!B19</f>
        <v>427527</v>
      </c>
      <c r="C18" s="177">
        <f>'Паричен тек'!C19</f>
        <v>81748</v>
      </c>
      <c r="D18" s="177">
        <f>'Паричен тек'!D19</f>
        <v>19.121131530874074</v>
      </c>
      <c r="E18" s="164"/>
    </row>
    <row r="19" spans="1:5" ht="16.5" customHeight="1" thickBot="1" thickTop="1">
      <c r="A19" s="176" t="s">
        <v>75</v>
      </c>
      <c r="B19" s="177">
        <f>'Паричен тек'!B20</f>
        <v>4308</v>
      </c>
      <c r="C19" s="177">
        <f>'Паричен тек'!C20</f>
        <v>15350</v>
      </c>
      <c r="D19" s="177">
        <f>'Паричен тек'!D20</f>
        <v>356.313834726091</v>
      </c>
      <c r="E19" s="164"/>
    </row>
    <row r="20" spans="1:5" ht="16.5" customHeight="1" thickBot="1" thickTop="1">
      <c r="A20" s="176" t="s">
        <v>91</v>
      </c>
      <c r="B20" s="177">
        <f>'Паричен тек'!B21</f>
        <v>123053</v>
      </c>
      <c r="C20" s="177">
        <f>'Паричен тек'!C21</f>
        <v>126567</v>
      </c>
      <c r="D20" s="177">
        <f>'Паричен тек'!D21</f>
        <v>102.85568007281415</v>
      </c>
      <c r="E20" s="164"/>
    </row>
    <row r="21" spans="1:5" ht="16.5" customHeight="1" thickBot="1" thickTop="1">
      <c r="A21" s="176" t="s">
        <v>222</v>
      </c>
      <c r="B21" s="177">
        <f>'Паричен тек'!B22</f>
        <v>83580</v>
      </c>
      <c r="C21" s="177">
        <f>'Паричен тек'!C22</f>
        <v>-185474</v>
      </c>
      <c r="D21" s="177">
        <f>'Паричен тек'!D22</f>
        <v>-221.91194065565924</v>
      </c>
      <c r="E21" s="164"/>
    </row>
    <row r="22" spans="1:5" ht="16.5" customHeight="1" thickBot="1" thickTop="1">
      <c r="A22" s="176" t="s">
        <v>76</v>
      </c>
      <c r="B22" s="177">
        <f>'Паричен тек'!B23</f>
        <v>43150</v>
      </c>
      <c r="C22" s="177">
        <f>'Паричен тек'!C23</f>
        <v>57023</v>
      </c>
      <c r="D22" s="177">
        <f>'Паричен тек'!D23</f>
        <v>132.15063731170335</v>
      </c>
      <c r="E22" s="164"/>
    </row>
    <row r="23" spans="1:5" ht="16.5" customHeight="1" thickBot="1" thickTop="1">
      <c r="A23" s="176" t="s">
        <v>77</v>
      </c>
      <c r="B23" s="177">
        <f>'Паричен тек'!B24</f>
        <v>-11823</v>
      </c>
      <c r="C23" s="177">
        <f>'Паричен тек'!C24</f>
        <v>-16422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-214132</v>
      </c>
      <c r="C24" s="177">
        <f>'Паричен тек'!C25</f>
        <v>-271040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-22419</v>
      </c>
      <c r="C25" s="177">
        <f>'Паричен тек'!C26</f>
        <v>-11872</v>
      </c>
      <c r="D25" s="177">
        <f>'Паричен тек'!D26</f>
        <v>0</v>
      </c>
      <c r="E25" s="164"/>
    </row>
    <row r="26" spans="1:5" ht="16.5" customHeight="1" thickBot="1" thickTop="1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-24499</v>
      </c>
      <c r="C27" s="177">
        <f>'Паричен тек'!C28</f>
        <v>-65445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-2607303</v>
      </c>
      <c r="C28" s="173">
        <f>'Паричен тек'!C29</f>
        <v>-1992894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-3346852</v>
      </c>
      <c r="C29" s="177">
        <f>'Паричен тек'!C30</f>
        <v>-2031424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42817</v>
      </c>
      <c r="C30" s="177">
        <f>'Паричен тек'!C31</f>
        <v>17899</v>
      </c>
      <c r="D30" s="177">
        <f>'Паричен тек'!D31</f>
        <v>41.80348926828129</v>
      </c>
      <c r="E30" s="164"/>
    </row>
    <row r="31" spans="1:5" ht="30.75" customHeight="1" thickBot="1" thickTop="1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0</v>
      </c>
      <c r="C32" s="177">
        <f>'Паричен тек'!C33</f>
        <v>0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0</v>
      </c>
      <c r="C33" s="177">
        <f>'Паричен тек'!C34</f>
        <v>0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4563</v>
      </c>
      <c r="C34" s="177">
        <f>'Паричен тек'!C35</f>
        <v>3849</v>
      </c>
      <c r="D34" s="177">
        <f>'Паричен тек'!D35</f>
        <v>84.35239973701513</v>
      </c>
      <c r="E34" s="164"/>
    </row>
    <row r="35" spans="1:5" ht="16.5" customHeight="1" thickBot="1" thickTop="1">
      <c r="A35" s="176" t="s">
        <v>76</v>
      </c>
      <c r="B35" s="177">
        <f>'Паричен тек'!B36</f>
        <v>2449</v>
      </c>
      <c r="C35" s="177">
        <f>'Паричен тек'!C36</f>
        <v>360</v>
      </c>
      <c r="D35" s="177">
        <f>'Паричен тек'!D36</f>
        <v>14.699877501020826</v>
      </c>
      <c r="E35" s="164"/>
    </row>
    <row r="36" spans="1:5" ht="16.5" customHeight="1" thickBot="1" thickTop="1">
      <c r="A36" s="176" t="s">
        <v>77</v>
      </c>
      <c r="B36" s="177">
        <f>'Паричен тек'!B37</f>
        <v>11823</v>
      </c>
      <c r="C36" s="177">
        <f>'Паричен тек'!C37</f>
        <v>16422</v>
      </c>
      <c r="D36" s="177">
        <f>'Паричен тек'!D37</f>
        <v>138.89875666074602</v>
      </c>
      <c r="E36" s="164"/>
    </row>
    <row r="37" spans="1:5" ht="16.5" customHeight="1" thickBot="1" thickTop="1">
      <c r="A37" s="176" t="s">
        <v>83</v>
      </c>
      <c r="B37" s="177">
        <f>'Паричен тек'!B38</f>
        <v>677897</v>
      </c>
      <c r="C37" s="177">
        <f>'Паричен тек'!C38</f>
        <v>0</v>
      </c>
      <c r="D37" s="177">
        <f>'Паричен тек'!D38</f>
        <v>0</v>
      </c>
      <c r="E37" s="164"/>
    </row>
    <row r="38" spans="1:5" ht="16.5" customHeight="1" thickBot="1" thickTop="1">
      <c r="A38" s="172" t="s">
        <v>43</v>
      </c>
      <c r="B38" s="173">
        <f>'Паричен тек'!B39</f>
        <v>-2428978</v>
      </c>
      <c r="C38" s="173">
        <f>'Паричен тек'!C39</f>
        <v>-2367853</v>
      </c>
      <c r="D38" s="173">
        <f>'Паричен тек'!D39</f>
        <v>0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0</v>
      </c>
      <c r="C41" s="177">
        <f>'Паричен тек'!C42</f>
        <v>0</v>
      </c>
      <c r="D41" s="177">
        <f>'Паричен тек'!D42</f>
        <v>0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-1721037</v>
      </c>
      <c r="C43" s="177">
        <f>'Паричен тек'!C44</f>
        <v>-1667341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-707941</v>
      </c>
      <c r="C45" s="177">
        <f>'Паричен тек'!C46</f>
        <v>-700512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-558182</v>
      </c>
      <c r="C46" s="173">
        <f>'Паричен тек'!C47</f>
        <v>346266</v>
      </c>
      <c r="D46" s="173">
        <f>'Паричен тек'!D47</f>
        <v>0</v>
      </c>
      <c r="E46" s="164"/>
    </row>
    <row r="47" spans="1:5" ht="16.5" customHeight="1" thickBot="1" thickTop="1">
      <c r="A47" s="176" t="s">
        <v>46</v>
      </c>
      <c r="B47" s="177">
        <f>'Паричен тек'!B48</f>
        <v>1291406</v>
      </c>
      <c r="C47" s="177">
        <f>'Паричен тек'!C48</f>
        <v>733224</v>
      </c>
      <c r="D47" s="177">
        <f>'Паричен тек'!D48</f>
        <v>56.77718703490614</v>
      </c>
      <c r="E47" s="164"/>
    </row>
    <row r="48" spans="1:5" ht="16.5" customHeight="1" thickBot="1" thickTop="1">
      <c r="A48" s="172" t="s">
        <v>225</v>
      </c>
      <c r="B48" s="173">
        <f>'Паричен тек'!B49</f>
        <v>733224</v>
      </c>
      <c r="C48" s="173">
        <f>'Паричен тек'!C49</f>
        <v>1079490</v>
      </c>
      <c r="D48" s="173">
        <f>'Паричен тек'!D49</f>
        <v>147.225131746915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120" zoomScaleNormal="120" zoomScalePageLayoutView="0" workbookViewId="0" topLeftCell="A1">
      <selection activeCell="A3" sqref="A3:G3"/>
    </sheetView>
  </sheetViews>
  <sheetFormatPr defaultColWidth="9.1406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140625" style="141" customWidth="1"/>
    <col min="5" max="5" width="13.8515625" style="141" customWidth="1"/>
    <col min="6" max="6" width="10.7109375" style="141" customWidth="1"/>
    <col min="7" max="7" width="13.421875" style="141" customWidth="1"/>
    <col min="8" max="16384" width="9.1406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265" t="str">
        <f>'ФИ-Почетна'!$C$22</f>
        <v>01.01 - 31.12</v>
      </c>
      <c r="G1" s="265"/>
    </row>
    <row r="2" spans="1:7" ht="12.75" customHeight="1">
      <c r="A2" s="182" t="s">
        <v>136</v>
      </c>
      <c r="B2" s="267" t="str">
        <f>'ФИ-Почетна'!$C$18</f>
        <v>Makedonski Telekom AD Skopje </v>
      </c>
      <c r="C2" s="268"/>
      <c r="D2" s="268"/>
      <c r="E2" s="181" t="s">
        <v>327</v>
      </c>
      <c r="F2" s="266">
        <f>'ФИ-Почетна'!$C$23</f>
        <v>2023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0"/>
      <c r="B4" s="183"/>
      <c r="C4" s="183"/>
      <c r="D4" s="183"/>
      <c r="E4" s="180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85" customFormat="1" ht="27.75" customHeight="1">
      <c r="A6" s="262"/>
      <c r="B6" s="184" t="s">
        <v>231</v>
      </c>
      <c r="C6" s="184" t="s">
        <v>138</v>
      </c>
      <c r="D6" s="184" t="s">
        <v>232</v>
      </c>
      <c r="E6" s="184" t="s">
        <v>139</v>
      </c>
      <c r="F6" s="269"/>
      <c r="G6" s="269"/>
    </row>
    <row r="7" spans="1:7" ht="12.75">
      <c r="A7" s="186" t="s">
        <v>157</v>
      </c>
      <c r="B7" s="187">
        <f>Капитал!B9</f>
        <v>5845530</v>
      </c>
      <c r="C7" s="187">
        <f>Капитал!C9</f>
        <v>540659</v>
      </c>
      <c r="D7" s="187">
        <f>Капитал!D9</f>
        <v>958389</v>
      </c>
      <c r="E7" s="187">
        <f>Капитал!E9</f>
        <v>8516581</v>
      </c>
      <c r="F7" s="187">
        <f>Капитал!F9</f>
        <v>0</v>
      </c>
      <c r="G7" s="188">
        <f>Капитал!G9</f>
        <v>15861159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1500279</v>
      </c>
      <c r="F12" s="190">
        <f>Капитал!F14</f>
        <v>0</v>
      </c>
      <c r="G12" s="188">
        <f>Капитал!G14</f>
        <v>1500279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0</v>
      </c>
      <c r="E13" s="190">
        <f>Капитал!E15</f>
        <v>0</v>
      </c>
      <c r="F13" s="190">
        <f>Капитал!F15</f>
        <v>0</v>
      </c>
      <c r="G13" s="188">
        <f>Капитал!G15</f>
        <v>0</v>
      </c>
    </row>
    <row r="14" spans="1:7" ht="25.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-1721980</v>
      </c>
      <c r="F14" s="190">
        <f>Капитал!F16</f>
        <v>0</v>
      </c>
      <c r="G14" s="188">
        <f>Капитал!G16</f>
        <v>-1721980</v>
      </c>
    </row>
    <row r="15" spans="1:7" ht="25.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0</v>
      </c>
      <c r="F15" s="190">
        <f>Капитал!F17</f>
        <v>0</v>
      </c>
      <c r="G15" s="188">
        <f>Капитал!G17</f>
        <v>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0</v>
      </c>
      <c r="E18" s="190">
        <f>Капитал!E20</f>
        <v>0</v>
      </c>
      <c r="F18" s="190">
        <f>Капитал!F20</f>
        <v>0</v>
      </c>
      <c r="G18" s="188">
        <f>Капитал!G20</f>
        <v>0</v>
      </c>
    </row>
    <row r="19" spans="1:7" ht="25.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5.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0</v>
      </c>
      <c r="F25" s="192">
        <f>Капитал!F27</f>
        <v>0</v>
      </c>
      <c r="G25" s="188">
        <f>Капитал!G27</f>
        <v>0</v>
      </c>
    </row>
    <row r="26" spans="1:7" ht="14.25" thickBot="1" thickTop="1">
      <c r="A26" s="193" t="s">
        <v>156</v>
      </c>
      <c r="B26" s="194">
        <f>Капитал!B28</f>
        <v>5845530</v>
      </c>
      <c r="C26" s="194">
        <f>Капитал!C28</f>
        <v>540659</v>
      </c>
      <c r="D26" s="194">
        <f>Капитал!D28</f>
        <v>958389</v>
      </c>
      <c r="E26" s="194">
        <f>Капитал!E28</f>
        <v>8294880</v>
      </c>
      <c r="F26" s="194">
        <f>Капитал!F28</f>
        <v>0</v>
      </c>
      <c r="G26" s="194">
        <f>Капитал!G28</f>
        <v>15639458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2080351</v>
      </c>
      <c r="F31" s="190">
        <f>Капитал!F33</f>
        <v>0</v>
      </c>
      <c r="G31" s="196">
        <f>Капитал!G33</f>
        <v>2080351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0</v>
      </c>
      <c r="E32" s="190">
        <f>Капитал!E34</f>
        <v>0</v>
      </c>
      <c r="F32" s="190">
        <f>Капитал!F34</f>
        <v>0</v>
      </c>
      <c r="G32" s="196">
        <f>Капитал!G34</f>
        <v>0</v>
      </c>
    </row>
    <row r="33" spans="1:7" ht="25.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-1667794</v>
      </c>
      <c r="F33" s="190">
        <f>Капитал!F35</f>
        <v>0</v>
      </c>
      <c r="G33" s="196">
        <f>Капитал!G35</f>
        <v>-1667794</v>
      </c>
    </row>
    <row r="34" spans="1:7" ht="25.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0</v>
      </c>
      <c r="F34" s="190">
        <f>Капитал!F36</f>
        <v>0</v>
      </c>
      <c r="G34" s="196">
        <f>Капитал!G36</f>
        <v>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0</v>
      </c>
      <c r="E37" s="190">
        <f>Капитал!E39</f>
        <v>0</v>
      </c>
      <c r="F37" s="190">
        <f>Капитал!F39</f>
        <v>0</v>
      </c>
      <c r="G37" s="196">
        <f>Капитал!G39</f>
        <v>0</v>
      </c>
    </row>
    <row r="38" spans="1:7" ht="25.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5.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0</v>
      </c>
      <c r="F44" s="192">
        <f>Капитал!F46</f>
        <v>0</v>
      </c>
      <c r="G44" s="196">
        <f>Капитал!G46</f>
        <v>0</v>
      </c>
    </row>
    <row r="45" spans="1:7" ht="14.25" thickBot="1" thickTop="1">
      <c r="A45" s="193" t="s">
        <v>158</v>
      </c>
      <c r="B45" s="194">
        <f>Капитал!B47</f>
        <v>5845530</v>
      </c>
      <c r="C45" s="194">
        <f>Капитал!C47</f>
        <v>540659</v>
      </c>
      <c r="D45" s="194">
        <f>Капитал!D47</f>
        <v>958389</v>
      </c>
      <c r="E45" s="194">
        <f>Капитал!E47</f>
        <v>8707437</v>
      </c>
      <c r="F45" s="194">
        <f>Капитал!F47</f>
        <v>0</v>
      </c>
      <c r="G45" s="194">
        <f>Капитал!G47</f>
        <v>16052015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Kuzmanovski, Zlatko</cp:lastModifiedBy>
  <cp:lastPrinted>2014-03-28T14:30:06Z</cp:lastPrinted>
  <dcterms:created xsi:type="dcterms:W3CDTF">2008-02-12T15:15:13Z</dcterms:created>
  <dcterms:modified xsi:type="dcterms:W3CDTF">2024-02-23T07:36:16Z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